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15600" windowHeight="11010"/>
  </bookViews>
  <sheets>
    <sheet name="Доходы" sheetId="2" r:id="rId1"/>
  </sheets>
  <definedNames>
    <definedName name="_xlnm.Print_Titles" localSheetId="0">Доходы!$3:$4</definedName>
  </definedNames>
  <calcPr calcId="125725"/>
</workbook>
</file>

<file path=xl/calcChain.xml><?xml version="1.0" encoding="utf-8"?>
<calcChain xmlns="http://schemas.openxmlformats.org/spreadsheetml/2006/main">
  <c r="G18" i="2"/>
  <c r="G24"/>
  <c r="G16" l="1"/>
  <c r="F16"/>
  <c r="D15"/>
  <c r="E15"/>
  <c r="C15"/>
  <c r="C27"/>
  <c r="D27"/>
  <c r="E27"/>
  <c r="F27" s="1"/>
  <c r="G34"/>
  <c r="F25"/>
  <c r="D35"/>
  <c r="E35"/>
  <c r="C35"/>
  <c r="G37"/>
  <c r="G47"/>
  <c r="G46"/>
  <c r="D42"/>
  <c r="D41" s="1"/>
  <c r="E42"/>
  <c r="E41" s="1"/>
  <c r="C42"/>
  <c r="C41" s="1"/>
  <c r="F46"/>
  <c r="G43"/>
  <c r="G44"/>
  <c r="G45"/>
  <c r="F43"/>
  <c r="F44"/>
  <c r="F45"/>
  <c r="C32"/>
  <c r="C22"/>
  <c r="C10"/>
  <c r="C8"/>
  <c r="E32"/>
  <c r="F32" s="1"/>
  <c r="D32"/>
  <c r="E22"/>
  <c r="D22"/>
  <c r="G39"/>
  <c r="F39"/>
  <c r="G9"/>
  <c r="G11"/>
  <c r="G12"/>
  <c r="G13"/>
  <c r="G17"/>
  <c r="G23"/>
  <c r="G26"/>
  <c r="G28"/>
  <c r="G29"/>
  <c r="G30"/>
  <c r="G31"/>
  <c r="G33"/>
  <c r="F9"/>
  <c r="F11"/>
  <c r="F12"/>
  <c r="F13"/>
  <c r="F17"/>
  <c r="F18"/>
  <c r="F23"/>
  <c r="F26"/>
  <c r="F28"/>
  <c r="F30"/>
  <c r="F31"/>
  <c r="F33"/>
  <c r="E10"/>
  <c r="F10" s="1"/>
  <c r="D10"/>
  <c r="E8"/>
  <c r="E7" s="1"/>
  <c r="D8"/>
  <c r="F42"/>
  <c r="F19"/>
  <c r="G19"/>
  <c r="F15" l="1"/>
  <c r="G32"/>
  <c r="E21"/>
  <c r="E6" s="1"/>
  <c r="E5" s="1"/>
  <c r="G35"/>
  <c r="G27"/>
  <c r="G22"/>
  <c r="G15"/>
  <c r="G10"/>
  <c r="C7"/>
  <c r="F7" s="1"/>
  <c r="F41"/>
  <c r="G41"/>
  <c r="F8"/>
  <c r="D7"/>
  <c r="G7" s="1"/>
  <c r="D21"/>
  <c r="F22"/>
  <c r="G42"/>
  <c r="G8"/>
  <c r="C21"/>
  <c r="F21" l="1"/>
  <c r="G21"/>
  <c r="D6"/>
  <c r="D5" s="1"/>
  <c r="G5" s="1"/>
  <c r="C6"/>
  <c r="C5" s="1"/>
  <c r="F5" s="1"/>
  <c r="G6" l="1"/>
  <c r="F6"/>
</calcChain>
</file>

<file path=xl/sharedStrings.xml><?xml version="1.0" encoding="utf-8"?>
<sst xmlns="http://schemas.openxmlformats.org/spreadsheetml/2006/main" count="105" uniqueCount="104">
  <si>
    <t>Код бюджетной классификации РФ</t>
  </si>
  <si>
    <t>Наименование показателя</t>
  </si>
  <si>
    <t>Процент исполнения от первоначального плана</t>
  </si>
  <si>
    <t>Причины отклонений фактического исполнения от первоначального плана</t>
  </si>
  <si>
    <t>Сведения о фактических поступлениях доходов по видам доходов в сравнении с первоначально утвержденным (установленным) решением о бюджете значениями и с уточненными значениями с учетом внесенных изменений</t>
  </si>
  <si>
    <t>Процент исполнения от утвержденного плана с учетом изменений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</si>
  <si>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</si>
  <si>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</si>
  <si>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</si>
  <si>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</si>
  <si>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</si>
  <si>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РФ</t>
  </si>
  <si>
    <t>1 03 02230 01 0000 110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</si>
  <si>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</si>
  <si>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</si>
  <si>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</si>
  <si>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</si>
  <si>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</si>
  <si>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</si>
  <si>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</si>
  <si>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</si>
  <si>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</si>
  <si>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</si>
  <si>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</si>
  <si>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</si>
  <si>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</si>
  <si>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</si>
  <si>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</si>
  <si>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</si>
  <si>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</si>
  <si>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ВСЕГО ДОХОДОВ</t>
  </si>
  <si>
    <t>1 00 00000 00 0000 000</t>
  </si>
  <si>
    <t>ДОХОДЫ</t>
  </si>
  <si>
    <t>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</si>
  <si>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</si>
  <si>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</si>
  <si>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</si>
  <si>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</si>
  <si>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</si>
  <si>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</si>
  <si>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</si>
  <si>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</si>
  <si>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</si>
  <si>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</si>
  <si>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</si>
  <si>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</si>
  <si>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</si>
  <si>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</si>
  <si>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</si>
  <si>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</si>
  <si>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</si>
  <si>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</si>
  <si>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</si>
  <si>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</si>
  <si>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неналоговые доходы</t>
  </si>
  <si>
    <t>2 00 00000 00 0000 000</t>
  </si>
  <si>
    <t>БЕЗВОЗМЕЗДНЫЕ ПОСТУПЛЕНИЯ</t>
  </si>
  <si>
    <t>2 02 00000 00 0000 000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</si>
  <si>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</si>
  <si>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</si>
  <si>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</si>
  <si>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 (межбюджетные субсидии)</t>
  </si>
  <si>
    <t>2 02 30000 00  0000 151</t>
  </si>
  <si>
    <t>Субвенции бюджетам бюджетной системы Российской Федерации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</si>
  <si>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</si>
  <si>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</si>
  <si>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</si>
  <si>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муниципальнных бюджетных и автономных учреждений)</t>
  </si>
  <si>
    <t>1 11 07015 05 0000 120</t>
  </si>
  <si>
    <t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</si>
  <si>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</si>
  <si>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</si>
  <si>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1 13 01995 05 0000 130</t>
  </si>
  <si>
    <t>1 13 02995 05 0000 130</t>
  </si>
  <si>
    <t>1 14 06013 05 0000 430</t>
  </si>
  <si>
    <t>Прочие доходы от оказания платных услуг (работ) получателями средств бюджетов муниципальных районов</t>
  </si>
  <si>
    <t>Прочие доходы от компенсации затрат бюджетов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</si>
  <si>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</si>
  <si>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2 02 40000 00  0000 151</t>
  </si>
  <si>
    <t>Иные межбюджетные трансферты</t>
  </si>
  <si>
    <t>-</t>
  </si>
  <si>
    <t>Данные платежи представляют собой форму возмещения экономического ущерба и являются обязательными публично-правовыми платежами, носят индивидуально-возмездный и компенсационный характер и являются по своей природе не налогом, а фискальным сбором. Из этого следует, что сумма платы не является величиной постоянной и может изменяться как в сторону увеличения, так и в сторону уменьшения в зависимости от многих факторов.</t>
  </si>
  <si>
    <t>1 14 02053 05 0000 410</t>
  </si>
  <si>
    <t>1 14 06025 05 0000 430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</si>
  <si>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</si>
  <si>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</si>
  <si>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Основной причиной увеличения поступлений является увеличение объемов реализации нефтепродуктов</t>
  </si>
  <si>
    <t xml:space="preserve">В связи с заключением договоров аренды земельных участков. </t>
  </si>
  <si>
    <t xml:space="preserve">В связи с заключением дополнительных договоров аренды </t>
  </si>
  <si>
    <t>Данные поступления уменьшились за счет уменьшения поступлений от платных услуг.</t>
  </si>
  <si>
    <t>Уменьшение из-за отсутствии прибыли</t>
  </si>
  <si>
    <t>БЕЗВОЗМЕЗДНЫЕ ПОСТУПЛЕНИЯ ОТ ДРУГИХ БЮДЖЕТОВ БЮДЖЕТНОЙ СИСТЕМЫ РФ</t>
  </si>
  <si>
    <t>Первоначальный план                        2019 года                           (тыс. руб.)</t>
  </si>
  <si>
    <t>Утвержденный план с учетом изменений                        2019 года                           (тыс. руб.)</t>
  </si>
  <si>
    <t>Исполнено на 01.01.2020 года                          (тыс. руб.)</t>
  </si>
  <si>
    <t>1 05 01000 01 0000 110</t>
  </si>
  <si>
    <t>Налог, взимаемый в связи с применением упрощенной системы налогообложения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</si>
  <si>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</si>
  <si>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2 18 60010 05 0000 000</t>
  </si>
  <si>
    <t>В связи с продажей земельных участков</t>
  </si>
  <si>
    <t>В связи с поступлением доходов от компенсации затрат</t>
  </si>
  <si>
    <t xml:space="preserve">В связи с принятым Постановлением Законодательного Собрания Амурской области от 21 ноября 2018 г. № 27/466 «О внесении изменений в постановление Законодательного Собрания от 26.09.2008 № 7/534 «О порядке определения размера арендной платы, порядка, условий и сроков внесения арендной платы за земельные участки, находящиеся в государственной собственности Амурской области, и земельные участки, государственная собственность на которые не разграничена» </t>
  </si>
  <si>
    <t>Поступили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</si>
  <si>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Поступление данного налога увеличилось в результате повышения МРОТ и оплату труда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</si>
</sst>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0"/>
      <name val="Arial Cyr"/>
      <charset val="204"/>
    </font>
    <font>
      <sz val="8"/>
      <name val="Times New Roman"/>
      <family val="1"/>
    </font>
    <font>
      <b/>
      <u/>
      <sz val="12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165" fontId="8" fillId="0" borderId="1" xfId="0" applyNumberFormat="1" applyFont="1" applyBorder="1"/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/>
    <xf numFmtId="164" fontId="10" fillId="0" borderId="1" xfId="0" applyNumberFormat="1" applyFont="1" applyBorder="1"/>
    <xf numFmtId="165" fontId="10" fillId="0" borderId="1" xfId="0" applyNumberFormat="1" applyFont="1" applyBorder="1"/>
    <xf numFmtId="0" fontId="0" fillId="0" borderId="1" xfId="0" applyFont="1" applyBorder="1"/>
    <xf numFmtId="165" fontId="5" fillId="0" borderId="1" xfId="0" applyNumberFormat="1" applyFont="1" applyBorder="1"/>
    <xf numFmtId="164" fontId="8" fillId="0" borderId="1" xfId="0" applyNumberFormat="1" applyFont="1" applyBorder="1"/>
    <xf numFmtId="165" fontId="10" fillId="0" borderId="4" xfId="0" applyNumberFormat="1" applyFont="1" applyBorder="1"/>
    <xf numFmtId="164" fontId="8" fillId="0" borderId="5" xfId="0" applyNumberFormat="1" applyFont="1" applyBorder="1"/>
    <xf numFmtId="164" fontId="10" fillId="0" borderId="5" xfId="0" applyNumberFormat="1" applyFont="1" applyBorder="1"/>
    <xf numFmtId="164" fontId="5" fillId="0" borderId="5" xfId="0" applyNumberFormat="1" applyFont="1" applyBorder="1"/>
    <xf numFmtId="164" fontId="5" fillId="0" borderId="1" xfId="0" applyNumberFormat="1" applyFont="1" applyBorder="1"/>
    <xf numFmtId="0" fontId="10" fillId="0" borderId="5" xfId="0" applyFont="1" applyBorder="1"/>
    <xf numFmtId="164" fontId="10" fillId="0" borderId="6" xfId="0" applyNumberFormat="1" applyFont="1" applyBorder="1"/>
    <xf numFmtId="164" fontId="10" fillId="0" borderId="3" xfId="0" applyNumberFormat="1" applyFont="1" applyBorder="1"/>
    <xf numFmtId="165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165" fontId="5" fillId="0" borderId="4" xfId="0" applyNumberFormat="1" applyFont="1" applyBorder="1"/>
    <xf numFmtId="0" fontId="7" fillId="0" borderId="1" xfId="0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vertical="top" wrapText="1"/>
    </xf>
    <xf numFmtId="165" fontId="10" fillId="0" borderId="1" xfId="0" applyNumberFormat="1" applyFont="1" applyBorder="1" applyAlignment="1">
      <alignment wrapText="1"/>
    </xf>
    <xf numFmtId="165" fontId="8" fillId="0" borderId="4" xfId="0" applyNumberFormat="1" applyFont="1" applyBorder="1"/>
    <xf numFmtId="4" fontId="11" fillId="0" borderId="1" xfId="0" applyNumberFormat="1" applyFont="1" applyFill="1" applyBorder="1" applyAlignment="1" applyProtection="1">
      <alignment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justify"/>
    </xf>
    <xf numFmtId="0" fontId="4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47"/>
  <sheetViews>
    <sheetView tabSelected="1" topLeftCell="A43" workbookViewId="0">
      <selection activeCell="H9" sqref="H9"/>
    </sheetView>
  </sheetViews>
  <sheetFormatPr defaultRowHeight="12.75"/>
  <cols>
    <col min="1" max="1" width="17.85546875" customWidth="1"/>
    <col min="2" max="2" width="55.7109375" customWidth="1"/>
    <col min="3" max="3" width="10.28515625" customWidth="1"/>
    <col min="4" max="4" width="12.140625" customWidth="1"/>
    <col min="5" max="5" width="12.28515625" customWidth="1"/>
    <col min="6" max="6" width="9.140625" customWidth="1"/>
    <col min="7" max="7" width="9" customWidth="1"/>
    <col min="8" max="8" width="35.42578125" customWidth="1"/>
    <col min="9" max="9" width="11.5703125" customWidth="1"/>
  </cols>
  <sheetData>
    <row r="1" spans="1:8" ht="44.25" customHeight="1">
      <c r="A1" s="44" t="s">
        <v>4</v>
      </c>
      <c r="B1" s="44"/>
      <c r="C1" s="44"/>
      <c r="D1" s="44"/>
      <c r="E1" s="44"/>
      <c r="F1" s="44"/>
      <c r="G1" s="44"/>
      <c r="H1" s="44"/>
    </row>
    <row r="2" spans="1:8" ht="15.75">
      <c r="A2" s="45"/>
      <c r="B2" s="45"/>
      <c r="C2" s="45"/>
      <c r="D2" s="45"/>
      <c r="E2" s="45"/>
      <c r="F2" s="45"/>
      <c r="G2" s="45"/>
      <c r="H2" s="45"/>
    </row>
    <row r="3" spans="1:8">
      <c r="A3" s="47" t="s">
        <v>0</v>
      </c>
      <c r="B3" s="48" t="s">
        <v>1</v>
      </c>
      <c r="C3" s="47" t="s">
        <v>92</v>
      </c>
      <c r="D3" s="47" t="s">
        <v>93</v>
      </c>
      <c r="E3" s="47" t="s">
        <v>94</v>
      </c>
      <c r="F3" s="47" t="s">
        <v>2</v>
      </c>
      <c r="G3" s="47" t="s">
        <v>5</v>
      </c>
      <c r="H3" s="46" t="s">
        <v>3</v>
      </c>
    </row>
    <row r="4" spans="1:8" ht="72.75" customHeight="1">
      <c r="A4" s="47"/>
      <c r="B4" s="48"/>
      <c r="C4" s="47"/>
      <c r="D4" s="47"/>
      <c r="E4" s="47"/>
      <c r="F4" s="47"/>
      <c r="G4" s="47"/>
      <c r="H4" s="46"/>
    </row>
    <row r="5" spans="1:8" ht="17.45" customHeight="1">
      <c r="A5" s="11"/>
      <c r="B5" s="7" t="s">
        <v>30</v>
      </c>
      <c r="C5" s="28">
        <f>SUM(C6+C41)</f>
        <v>522568.4</v>
      </c>
      <c r="D5" s="28">
        <f>SUM(D6+D41)</f>
        <v>632927.5</v>
      </c>
      <c r="E5" s="28">
        <f>SUM(E6+E41)</f>
        <v>632764.4</v>
      </c>
      <c r="F5" s="29">
        <f>SUM(E5/C5*100)</f>
        <v>121.0873830105303</v>
      </c>
      <c r="G5" s="29">
        <f>SUM(E5/D5*100)</f>
        <v>99.974230855824715</v>
      </c>
      <c r="H5" s="40"/>
    </row>
    <row r="6" spans="1:8" ht="15">
      <c r="A6" s="5" t="s">
        <v>31</v>
      </c>
      <c r="B6" s="7" t="s">
        <v>32</v>
      </c>
      <c r="C6" s="16">
        <f>SUM(C7+C21)</f>
        <v>111527</v>
      </c>
      <c r="D6" s="16">
        <f>SUM(D7+D21)</f>
        <v>150602.29999999999</v>
      </c>
      <c r="E6" s="16">
        <f>SUM(E7+E21)</f>
        <v>150991.19999999998</v>
      </c>
      <c r="F6" s="15">
        <f>SUM(E6/C6*100)</f>
        <v>135.38533269970497</v>
      </c>
      <c r="G6" s="15">
        <f>SUM(E6/D6*100)</f>
        <v>100.25822978799128</v>
      </c>
      <c r="H6" s="14"/>
    </row>
    <row r="7" spans="1:8" ht="15">
      <c r="A7" s="5"/>
      <c r="B7" s="7" t="s">
        <v>33</v>
      </c>
      <c r="C7" s="16">
        <f>C8+C10+C15+C19+C20</f>
        <v>93081</v>
      </c>
      <c r="D7" s="16">
        <f>SUM(D8+D10+D15+D19+D20)</f>
        <v>100144.3</v>
      </c>
      <c r="E7" s="16">
        <f>SUM(E8+E10+E15+E19+E20)</f>
        <v>100933.59999999999</v>
      </c>
      <c r="F7" s="15">
        <f>SUM(E7/C7*100)</f>
        <v>108.43630816170861</v>
      </c>
      <c r="G7" s="15">
        <f>SUM(E7/D7*100)</f>
        <v>100.78816268125095</v>
      </c>
      <c r="H7" s="14"/>
    </row>
    <row r="8" spans="1:8" ht="15">
      <c r="A8" s="9" t="s">
        <v>6</v>
      </c>
      <c r="B8" s="10" t="s">
        <v>7</v>
      </c>
      <c r="C8" s="16">
        <f>SUM(C9)</f>
        <v>80803</v>
      </c>
      <c r="D8" s="4">
        <f>SUM(D9)</f>
        <v>86672</v>
      </c>
      <c r="E8" s="4">
        <f>SUM(E9)</f>
        <v>87407.2</v>
      </c>
      <c r="F8" s="22">
        <f>SUM(E8/C8*100)</f>
        <v>108.17321139066618</v>
      </c>
      <c r="G8" s="15">
        <f>SUM(E8/D8*100)</f>
        <v>100.84825549196972</v>
      </c>
      <c r="H8" s="1"/>
    </row>
    <row r="9" spans="1:8" ht="26.25" customHeight="1">
      <c r="A9" s="2" t="s">
        <v>8</v>
      </c>
      <c r="B9" s="3" t="s">
        <v>9</v>
      </c>
      <c r="C9" s="16">
        <v>80803</v>
      </c>
      <c r="D9" s="4">
        <v>86672</v>
      </c>
      <c r="E9" s="4">
        <v>87407.2</v>
      </c>
      <c r="F9" s="22">
        <f t="shared" ref="F9:F46" si="0">SUM(E9/C9*100)</f>
        <v>108.17321139066618</v>
      </c>
      <c r="G9" s="15">
        <f t="shared" ref="F9:G47" si="1">SUM(E9/D9*100)</f>
        <v>100.84825549196972</v>
      </c>
      <c r="H9" s="38" t="s">
        <v>103</v>
      </c>
    </row>
    <row r="10" spans="1:8" ht="36">
      <c r="A10" s="5" t="s">
        <v>10</v>
      </c>
      <c r="B10" s="3" t="s">
        <v>11</v>
      </c>
      <c r="C10" s="16">
        <f>SUM(C11:C14)</f>
        <v>6856</v>
      </c>
      <c r="D10" s="4">
        <f>SUM(D11:D14)</f>
        <v>7731.3000000000011</v>
      </c>
      <c r="E10" s="4">
        <f>SUM(E11:E14)</f>
        <v>7699.0000000000009</v>
      </c>
      <c r="F10" s="22">
        <f t="shared" si="0"/>
        <v>112.29579929988334</v>
      </c>
      <c r="G10" s="15">
        <f t="shared" si="1"/>
        <v>99.582217738284626</v>
      </c>
      <c r="H10" s="39" t="s">
        <v>86</v>
      </c>
    </row>
    <row r="11" spans="1:8" ht="48">
      <c r="A11" s="5" t="s">
        <v>12</v>
      </c>
      <c r="B11" s="6" t="s">
        <v>13</v>
      </c>
      <c r="C11" s="18">
        <v>2486.1999999999998</v>
      </c>
      <c r="D11" s="18">
        <v>3504.4</v>
      </c>
      <c r="E11" s="18">
        <v>3504.5</v>
      </c>
      <c r="F11" s="23">
        <f t="shared" si="0"/>
        <v>140.95808864934438</v>
      </c>
      <c r="G11" s="24">
        <f t="shared" si="1"/>
        <v>100.00285355553018</v>
      </c>
      <c r="H11" s="1"/>
    </row>
    <row r="12" spans="1:8" ht="60">
      <c r="A12" s="5" t="s">
        <v>14</v>
      </c>
      <c r="B12" s="6" t="s">
        <v>15</v>
      </c>
      <c r="C12" s="18">
        <v>17.399999999999999</v>
      </c>
      <c r="D12" s="18">
        <v>25.8</v>
      </c>
      <c r="E12" s="18">
        <v>25.8</v>
      </c>
      <c r="F12" s="23">
        <f t="shared" si="0"/>
        <v>148.27586206896552</v>
      </c>
      <c r="G12" s="24">
        <f t="shared" si="1"/>
        <v>100</v>
      </c>
      <c r="H12" s="1"/>
    </row>
    <row r="13" spans="1:8" ht="48">
      <c r="A13" s="5" t="s">
        <v>16</v>
      </c>
      <c r="B13" s="6" t="s">
        <v>17</v>
      </c>
      <c r="C13" s="18">
        <v>4352.3999999999996</v>
      </c>
      <c r="D13" s="18">
        <v>4201.1000000000004</v>
      </c>
      <c r="E13" s="18">
        <v>4681.8999999999996</v>
      </c>
      <c r="F13" s="23">
        <f t="shared" si="0"/>
        <v>107.57053579634226</v>
      </c>
      <c r="G13" s="24">
        <f t="shared" si="1"/>
        <v>111.44462164671157</v>
      </c>
      <c r="H13" s="1"/>
    </row>
    <row r="14" spans="1:8" ht="48">
      <c r="A14" s="5" t="s">
        <v>18</v>
      </c>
      <c r="B14" s="6" t="s">
        <v>19</v>
      </c>
      <c r="C14" s="18">
        <v>0</v>
      </c>
      <c r="D14" s="18">
        <v>0</v>
      </c>
      <c r="E14" s="18">
        <v>-513.20000000000005</v>
      </c>
      <c r="F14" s="23" t="s">
        <v>80</v>
      </c>
      <c r="G14" s="24" t="s">
        <v>80</v>
      </c>
      <c r="H14" s="1"/>
    </row>
    <row r="15" spans="1:8" ht="15">
      <c r="A15" s="2" t="s">
        <v>20</v>
      </c>
      <c r="B15" s="3" t="s">
        <v>21</v>
      </c>
      <c r="C15" s="16">
        <f>SUM(C17:C18:C16)</f>
        <v>4090</v>
      </c>
      <c r="D15" s="16">
        <f>SUM(D17:D18:D16)</f>
        <v>4339</v>
      </c>
      <c r="E15" s="16">
        <f>SUM(E17:E18:E16)</f>
        <v>4382.8999999999996</v>
      </c>
      <c r="F15" s="15">
        <f t="shared" si="1"/>
        <v>106.08801955990219</v>
      </c>
      <c r="G15" s="15">
        <f t="shared" si="1"/>
        <v>101.01175386033647</v>
      </c>
      <c r="H15" s="1"/>
    </row>
    <row r="16" spans="1:8" ht="30">
      <c r="A16" s="2" t="s">
        <v>95</v>
      </c>
      <c r="B16" s="3" t="s">
        <v>96</v>
      </c>
      <c r="C16" s="16">
        <v>385</v>
      </c>
      <c r="D16" s="4">
        <v>614</v>
      </c>
      <c r="E16" s="4">
        <v>621.5</v>
      </c>
      <c r="F16" s="15">
        <f t="shared" si="1"/>
        <v>159.48051948051949</v>
      </c>
      <c r="G16" s="15">
        <f t="shared" si="1"/>
        <v>101.2214983713355</v>
      </c>
      <c r="H16" s="1"/>
    </row>
    <row r="17" spans="1:8" ht="72.75" customHeight="1">
      <c r="A17" s="2" t="s">
        <v>22</v>
      </c>
      <c r="B17" s="3" t="s">
        <v>23</v>
      </c>
      <c r="C17" s="16">
        <v>3477</v>
      </c>
      <c r="D17" s="4">
        <v>3406</v>
      </c>
      <c r="E17" s="4">
        <v>3441.2</v>
      </c>
      <c r="F17" s="22">
        <f t="shared" si="0"/>
        <v>98.970376761576063</v>
      </c>
      <c r="G17" s="15">
        <f t="shared" si="1"/>
        <v>101.03347034644743</v>
      </c>
      <c r="H17" s="38"/>
    </row>
    <row r="18" spans="1:8" ht="71.25" customHeight="1">
      <c r="A18" s="2" t="s">
        <v>24</v>
      </c>
      <c r="B18" s="3" t="s">
        <v>25</v>
      </c>
      <c r="C18" s="16">
        <v>228</v>
      </c>
      <c r="D18" s="4">
        <v>319</v>
      </c>
      <c r="E18" s="4">
        <v>320.2</v>
      </c>
      <c r="F18" s="22">
        <f t="shared" si="0"/>
        <v>140.43859649122808</v>
      </c>
      <c r="G18" s="15">
        <f t="shared" si="1"/>
        <v>100.37617554858933</v>
      </c>
      <c r="H18" s="39"/>
    </row>
    <row r="19" spans="1:8" ht="15">
      <c r="A19" s="2" t="s">
        <v>26</v>
      </c>
      <c r="B19" s="3" t="s">
        <v>27</v>
      </c>
      <c r="C19" s="16">
        <v>1332</v>
      </c>
      <c r="D19" s="4">
        <v>1402</v>
      </c>
      <c r="E19" s="16">
        <v>1444.5</v>
      </c>
      <c r="F19" s="22">
        <f t="shared" si="0"/>
        <v>108.44594594594594</v>
      </c>
      <c r="G19" s="15">
        <f t="shared" si="1"/>
        <v>103.03138373751783</v>
      </c>
      <c r="H19" s="1"/>
    </row>
    <row r="20" spans="1:8" ht="25.5">
      <c r="A20" s="2" t="s">
        <v>28</v>
      </c>
      <c r="B20" s="8" t="s">
        <v>29</v>
      </c>
      <c r="C20" s="16">
        <v>0</v>
      </c>
      <c r="D20" s="4">
        <v>0</v>
      </c>
      <c r="E20" s="4">
        <v>0</v>
      </c>
      <c r="F20" s="25">
        <v>0</v>
      </c>
      <c r="G20" s="15">
        <v>0</v>
      </c>
      <c r="H20" s="1"/>
    </row>
    <row r="21" spans="1:8" ht="15">
      <c r="A21" s="17"/>
      <c r="B21" s="7" t="s">
        <v>54</v>
      </c>
      <c r="C21" s="4">
        <f>SUM(C22+C27+C32+C35+C39+C40)</f>
        <v>18446</v>
      </c>
      <c r="D21" s="4">
        <f t="shared" ref="D21:E21" si="2">SUM(D22+D27+D32+D35+D39+D40)</f>
        <v>50457.999999999993</v>
      </c>
      <c r="E21" s="4">
        <f t="shared" si="2"/>
        <v>50057.599999999991</v>
      </c>
      <c r="F21" s="21">
        <f t="shared" si="0"/>
        <v>271.37373956413307</v>
      </c>
      <c r="G21" s="19">
        <f t="shared" si="1"/>
        <v>99.206468746284031</v>
      </c>
      <c r="H21" s="1"/>
    </row>
    <row r="22" spans="1:8" ht="45">
      <c r="A22" s="2" t="s">
        <v>34</v>
      </c>
      <c r="B22" s="3" t="s">
        <v>35</v>
      </c>
      <c r="C22" s="20">
        <f>SUM(C23:C26)</f>
        <v>16533</v>
      </c>
      <c r="D22" s="4">
        <f>SUM(D23:D26)</f>
        <v>42899.799999999996</v>
      </c>
      <c r="E22" s="16">
        <f>SUM(E23:E26)</f>
        <v>42425.499999999993</v>
      </c>
      <c r="F22" s="22">
        <f t="shared" si="0"/>
        <v>256.61102038347542</v>
      </c>
      <c r="G22" s="15">
        <f t="shared" si="1"/>
        <v>98.894400440095282</v>
      </c>
      <c r="H22" s="1"/>
    </row>
    <row r="23" spans="1:8" ht="136.5" customHeight="1">
      <c r="A23" s="5" t="s">
        <v>64</v>
      </c>
      <c r="B23" s="34" t="s">
        <v>65</v>
      </c>
      <c r="C23" s="20">
        <v>15973</v>
      </c>
      <c r="D23" s="16">
        <v>42123.6</v>
      </c>
      <c r="E23" s="16">
        <v>41596.699999999997</v>
      </c>
      <c r="F23" s="22">
        <f t="shared" si="0"/>
        <v>260.41883177862644</v>
      </c>
      <c r="G23" s="15">
        <f t="shared" si="1"/>
        <v>98.749157242021099</v>
      </c>
      <c r="H23" s="38" t="s">
        <v>101</v>
      </c>
    </row>
    <row r="24" spans="1:8" ht="73.5" customHeight="1">
      <c r="A24" s="2" t="s">
        <v>66</v>
      </c>
      <c r="B24" s="33" t="s">
        <v>67</v>
      </c>
      <c r="C24" s="20">
        <v>0</v>
      </c>
      <c r="D24" s="16">
        <v>136.19999999999999</v>
      </c>
      <c r="E24" s="16">
        <v>136.19999999999999</v>
      </c>
      <c r="F24" s="22">
        <v>0</v>
      </c>
      <c r="G24" s="15">
        <f t="shared" si="1"/>
        <v>100</v>
      </c>
      <c r="H24" s="38" t="s">
        <v>87</v>
      </c>
    </row>
    <row r="25" spans="1:8" ht="60">
      <c r="A25" s="2" t="s">
        <v>68</v>
      </c>
      <c r="B25" s="33" t="s">
        <v>69</v>
      </c>
      <c r="C25" s="20">
        <v>20</v>
      </c>
      <c r="D25" s="4">
        <v>0</v>
      </c>
      <c r="E25" s="4">
        <v>0</v>
      </c>
      <c r="F25" s="22">
        <f t="shared" si="0"/>
        <v>0</v>
      </c>
      <c r="G25" s="15">
        <v>0</v>
      </c>
      <c r="H25" s="38" t="s">
        <v>90</v>
      </c>
    </row>
    <row r="26" spans="1:8" ht="90">
      <c r="A26" s="2" t="s">
        <v>70</v>
      </c>
      <c r="B26" s="33" t="s">
        <v>71</v>
      </c>
      <c r="C26" s="20">
        <v>540</v>
      </c>
      <c r="D26" s="16">
        <v>640</v>
      </c>
      <c r="E26" s="16">
        <v>692.6</v>
      </c>
      <c r="F26" s="22">
        <f t="shared" si="0"/>
        <v>128.25925925925927</v>
      </c>
      <c r="G26" s="15">
        <f t="shared" si="1"/>
        <v>108.21875000000001</v>
      </c>
      <c r="H26" s="38" t="s">
        <v>88</v>
      </c>
    </row>
    <row r="27" spans="1:8" ht="131.25" customHeight="1">
      <c r="A27" s="13" t="s">
        <v>36</v>
      </c>
      <c r="B27" s="3" t="s">
        <v>37</v>
      </c>
      <c r="C27" s="20">
        <f>SUM(C28:C31)</f>
        <v>250</v>
      </c>
      <c r="D27" s="4">
        <f>SUM(D28:D31)</f>
        <v>161</v>
      </c>
      <c r="E27" s="4">
        <f>SUM(E28:E31)</f>
        <v>177.5</v>
      </c>
      <c r="F27" s="22">
        <f t="shared" si="0"/>
        <v>71</v>
      </c>
      <c r="G27" s="15">
        <f t="shared" si="1"/>
        <v>110.24844720496894</v>
      </c>
      <c r="H27" s="42" t="s">
        <v>81</v>
      </c>
    </row>
    <row r="28" spans="1:8" ht="24">
      <c r="A28" s="5" t="s">
        <v>38</v>
      </c>
      <c r="B28" s="30" t="s">
        <v>39</v>
      </c>
      <c r="C28" s="32">
        <v>55</v>
      </c>
      <c r="D28" s="18">
        <v>30</v>
      </c>
      <c r="E28" s="18">
        <v>30.6</v>
      </c>
      <c r="F28" s="23">
        <f t="shared" si="0"/>
        <v>55.63636363636364</v>
      </c>
      <c r="G28" s="24">
        <f t="shared" si="1"/>
        <v>102</v>
      </c>
      <c r="H28" s="1"/>
    </row>
    <row r="29" spans="1:8" ht="24" hidden="1">
      <c r="A29" s="5" t="s">
        <v>40</v>
      </c>
      <c r="B29" s="30" t="s">
        <v>41</v>
      </c>
      <c r="C29" s="32"/>
      <c r="D29" s="18"/>
      <c r="E29" s="18"/>
      <c r="F29" s="23">
        <v>0</v>
      </c>
      <c r="G29" s="24" t="e">
        <f t="shared" si="1"/>
        <v>#DIV/0!</v>
      </c>
      <c r="H29" s="1"/>
    </row>
    <row r="30" spans="1:8">
      <c r="A30" s="5" t="s">
        <v>42</v>
      </c>
      <c r="B30" s="30" t="s">
        <v>43</v>
      </c>
      <c r="C30" s="32">
        <v>20</v>
      </c>
      <c r="D30" s="18">
        <v>-5</v>
      </c>
      <c r="E30" s="18">
        <v>-5.0999999999999996</v>
      </c>
      <c r="F30" s="23">
        <f t="shared" si="0"/>
        <v>-25.5</v>
      </c>
      <c r="G30" s="24">
        <f t="shared" si="1"/>
        <v>102</v>
      </c>
      <c r="H30" s="1"/>
    </row>
    <row r="31" spans="1:8">
      <c r="A31" s="5" t="s">
        <v>44</v>
      </c>
      <c r="B31" s="30" t="s">
        <v>45</v>
      </c>
      <c r="C31" s="32">
        <v>175</v>
      </c>
      <c r="D31" s="18">
        <v>136</v>
      </c>
      <c r="E31" s="18">
        <v>152</v>
      </c>
      <c r="F31" s="23">
        <f t="shared" si="0"/>
        <v>86.857142857142861</v>
      </c>
      <c r="G31" s="24">
        <f t="shared" si="1"/>
        <v>111.76470588235294</v>
      </c>
      <c r="H31" s="1"/>
    </row>
    <row r="32" spans="1:8" ht="32.25" customHeight="1">
      <c r="A32" s="13" t="s">
        <v>46</v>
      </c>
      <c r="B32" s="3" t="s">
        <v>47</v>
      </c>
      <c r="C32" s="36">
        <f>SUM(C33:C34)</f>
        <v>213</v>
      </c>
      <c r="D32" s="4">
        <f>SUM(D33:D34)</f>
        <v>180.2</v>
      </c>
      <c r="E32" s="4">
        <f>SUM(E33:E34)</f>
        <v>180.3</v>
      </c>
      <c r="F32" s="21">
        <f t="shared" si="0"/>
        <v>84.647887323943678</v>
      </c>
      <c r="G32" s="19">
        <f t="shared" si="1"/>
        <v>100.0554938956715</v>
      </c>
      <c r="H32" s="31"/>
    </row>
    <row r="33" spans="1:8" ht="27.75" customHeight="1">
      <c r="A33" s="5" t="s">
        <v>72</v>
      </c>
      <c r="B33" s="12" t="s">
        <v>75</v>
      </c>
      <c r="C33" s="20">
        <v>213</v>
      </c>
      <c r="D33" s="16">
        <v>170.2</v>
      </c>
      <c r="E33" s="16">
        <v>170.3</v>
      </c>
      <c r="F33" s="22">
        <f t="shared" si="0"/>
        <v>79.953051643192495</v>
      </c>
      <c r="G33" s="15">
        <f t="shared" si="1"/>
        <v>100.05875440658049</v>
      </c>
      <c r="H33" s="43" t="s">
        <v>89</v>
      </c>
    </row>
    <row r="34" spans="1:8" ht="30" customHeight="1">
      <c r="A34" s="5" t="s">
        <v>73</v>
      </c>
      <c r="B34" s="7" t="s">
        <v>76</v>
      </c>
      <c r="C34" s="20">
        <v>0</v>
      </c>
      <c r="D34" s="16">
        <v>10</v>
      </c>
      <c r="E34" s="16">
        <v>10</v>
      </c>
      <c r="F34" s="22">
        <v>0</v>
      </c>
      <c r="G34" s="15">
        <f t="shared" si="1"/>
        <v>100</v>
      </c>
      <c r="H34" s="42" t="s">
        <v>100</v>
      </c>
    </row>
    <row r="35" spans="1:8" ht="30">
      <c r="A35" s="13" t="s">
        <v>48</v>
      </c>
      <c r="B35" s="3" t="s">
        <v>49</v>
      </c>
      <c r="C35" s="36">
        <f>SUM(C38:C38+C36+C37)</f>
        <v>0</v>
      </c>
      <c r="D35" s="36">
        <f t="shared" ref="D35:E35" si="3">SUM(D38:D38+D36+D37)</f>
        <v>5870</v>
      </c>
      <c r="E35" s="36">
        <f t="shared" si="3"/>
        <v>5870.2</v>
      </c>
      <c r="F35" s="22">
        <v>0</v>
      </c>
      <c r="G35" s="19">
        <f t="shared" si="1"/>
        <v>100.00340715502556</v>
      </c>
      <c r="H35" s="38" t="s">
        <v>99</v>
      </c>
    </row>
    <row r="36" spans="1:8" ht="90">
      <c r="A36" s="13" t="s">
        <v>82</v>
      </c>
      <c r="B36" s="33" t="s">
        <v>84</v>
      </c>
      <c r="C36" s="20">
        <v>0</v>
      </c>
      <c r="D36" s="16">
        <v>0</v>
      </c>
      <c r="E36" s="16">
        <v>0</v>
      </c>
      <c r="F36" s="22">
        <v>0</v>
      </c>
      <c r="G36" s="15">
        <v>0</v>
      </c>
      <c r="H36" s="1"/>
    </row>
    <row r="37" spans="1:8" ht="60">
      <c r="A37" s="13" t="s">
        <v>74</v>
      </c>
      <c r="B37" s="33" t="s">
        <v>77</v>
      </c>
      <c r="C37" s="20">
        <v>0</v>
      </c>
      <c r="D37" s="16">
        <v>5870</v>
      </c>
      <c r="E37" s="16">
        <v>5870.2</v>
      </c>
      <c r="F37" s="22">
        <v>0</v>
      </c>
      <c r="G37" s="15">
        <f t="shared" si="1"/>
        <v>100.00340715502556</v>
      </c>
      <c r="H37" s="1"/>
    </row>
    <row r="38" spans="1:8" ht="60">
      <c r="A38" s="13" t="s">
        <v>83</v>
      </c>
      <c r="B38" s="33" t="s">
        <v>85</v>
      </c>
      <c r="C38" s="20">
        <v>0</v>
      </c>
      <c r="D38" s="16">
        <v>0</v>
      </c>
      <c r="E38" s="16">
        <v>0</v>
      </c>
      <c r="F38" s="22">
        <v>0</v>
      </c>
      <c r="G38" s="15">
        <v>0</v>
      </c>
      <c r="H38" s="1"/>
    </row>
    <row r="39" spans="1:8" ht="15">
      <c r="A39" s="2" t="s">
        <v>50</v>
      </c>
      <c r="B39" s="3" t="s">
        <v>51</v>
      </c>
      <c r="C39" s="20">
        <v>1450</v>
      </c>
      <c r="D39" s="16">
        <v>1347</v>
      </c>
      <c r="E39" s="16">
        <v>1404.1</v>
      </c>
      <c r="F39" s="26">
        <f t="shared" si="0"/>
        <v>96.834482758620695</v>
      </c>
      <c r="G39" s="27">
        <f t="shared" si="1"/>
        <v>104.23904974016331</v>
      </c>
      <c r="H39" s="37"/>
    </row>
    <row r="40" spans="1:8" ht="15">
      <c r="A40" s="2" t="s">
        <v>52</v>
      </c>
      <c r="B40" s="3" t="s">
        <v>53</v>
      </c>
      <c r="C40" s="20">
        <v>0</v>
      </c>
      <c r="D40" s="16">
        <v>0</v>
      </c>
      <c r="E40" s="16">
        <v>0</v>
      </c>
      <c r="F40" s="26">
        <v>0</v>
      </c>
      <c r="G40" s="27">
        <v>0</v>
      </c>
      <c r="H40" s="1"/>
    </row>
    <row r="41" spans="1:8">
      <c r="A41" s="5" t="s">
        <v>55</v>
      </c>
      <c r="B41" s="12" t="s">
        <v>56</v>
      </c>
      <c r="C41" s="16">
        <f>SUM(C42+C47)</f>
        <v>411041.4</v>
      </c>
      <c r="D41" s="16">
        <f>SUM(D42+D47)</f>
        <v>482325.2</v>
      </c>
      <c r="E41" s="16">
        <f>SUM(E42+E47)</f>
        <v>481773.2</v>
      </c>
      <c r="F41" s="26">
        <f t="shared" si="0"/>
        <v>117.20795034271487</v>
      </c>
      <c r="G41" s="27">
        <f t="shared" si="1"/>
        <v>99.885554393591718</v>
      </c>
      <c r="H41" s="1"/>
    </row>
    <row r="42" spans="1:8" ht="25.5">
      <c r="A42" s="5" t="s">
        <v>57</v>
      </c>
      <c r="B42" s="12" t="s">
        <v>91</v>
      </c>
      <c r="C42" s="16">
        <f>SUM(C43+C44+C45+C46)</f>
        <v>411041.4</v>
      </c>
      <c r="D42" s="16">
        <f t="shared" ref="D42:E42" si="4">SUM(D43+D44+D45+D46)</f>
        <v>482183.4</v>
      </c>
      <c r="E42" s="16">
        <f t="shared" si="4"/>
        <v>481631.4</v>
      </c>
      <c r="F42" s="26">
        <f t="shared" si="0"/>
        <v>117.17345260112484</v>
      </c>
      <c r="G42" s="27">
        <f t="shared" si="1"/>
        <v>99.885520737545093</v>
      </c>
      <c r="H42" s="41"/>
    </row>
    <row r="43" spans="1:8" ht="30">
      <c r="A43" s="13" t="s">
        <v>58</v>
      </c>
      <c r="B43" s="3" t="s">
        <v>59</v>
      </c>
      <c r="C43" s="16">
        <v>9246.5</v>
      </c>
      <c r="D43" s="35">
        <v>14710.3</v>
      </c>
      <c r="E43" s="35">
        <v>14710.3</v>
      </c>
      <c r="F43" s="26">
        <f t="shared" si="0"/>
        <v>159.09046666306168</v>
      </c>
      <c r="G43" s="27">
        <f t="shared" si="1"/>
        <v>100</v>
      </c>
      <c r="H43" s="1"/>
    </row>
    <row r="44" spans="1:8" ht="30">
      <c r="A44" s="2" t="s">
        <v>60</v>
      </c>
      <c r="B44" s="7" t="s">
        <v>61</v>
      </c>
      <c r="C44" s="16">
        <v>170837.2</v>
      </c>
      <c r="D44" s="16">
        <v>228402.5</v>
      </c>
      <c r="E44" s="16">
        <v>228274.2</v>
      </c>
      <c r="F44" s="26">
        <f t="shared" si="0"/>
        <v>133.62089755626994</v>
      </c>
      <c r="G44" s="27">
        <f t="shared" si="1"/>
        <v>99.943827234815743</v>
      </c>
      <c r="H44" s="1"/>
    </row>
    <row r="45" spans="1:8" ht="30">
      <c r="A45" s="5" t="s">
        <v>62</v>
      </c>
      <c r="B45" s="7" t="s">
        <v>63</v>
      </c>
      <c r="C45" s="16">
        <v>209636.1</v>
      </c>
      <c r="D45" s="16">
        <v>215054.6</v>
      </c>
      <c r="E45" s="16">
        <v>214630.9</v>
      </c>
      <c r="F45" s="15">
        <f t="shared" si="0"/>
        <v>102.38260490440338</v>
      </c>
      <c r="G45" s="15">
        <f t="shared" si="1"/>
        <v>99.802980266406763</v>
      </c>
      <c r="H45" s="1"/>
    </row>
    <row r="46" spans="1:8" ht="15">
      <c r="A46" s="5" t="s">
        <v>78</v>
      </c>
      <c r="B46" s="7" t="s">
        <v>79</v>
      </c>
      <c r="C46" s="16">
        <v>21321.599999999999</v>
      </c>
      <c r="D46" s="16">
        <v>24016</v>
      </c>
      <c r="E46" s="16">
        <v>24016</v>
      </c>
      <c r="F46" s="15">
        <f t="shared" si="0"/>
        <v>112.63695032267749</v>
      </c>
      <c r="G46" s="15">
        <f t="shared" si="1"/>
        <v>100</v>
      </c>
      <c r="H46" s="1"/>
    </row>
    <row r="47" spans="1:8" ht="60">
      <c r="A47" s="11" t="s">
        <v>98</v>
      </c>
      <c r="B47" s="7" t="s">
        <v>97</v>
      </c>
      <c r="C47" s="16">
        <v>0</v>
      </c>
      <c r="D47" s="16">
        <v>141.80000000000001</v>
      </c>
      <c r="E47" s="16">
        <v>141.80000000000001</v>
      </c>
      <c r="F47" s="15">
        <v>0</v>
      </c>
      <c r="G47" s="15">
        <f t="shared" si="1"/>
        <v>100</v>
      </c>
      <c r="H47" s="30" t="s">
        <v>102</v>
      </c>
    </row>
  </sheetData>
  <mergeCells count="10">
    <mergeCell ref="A1:H1"/>
    <mergeCell ref="A2:H2"/>
    <mergeCell ref="H3:H4"/>
    <mergeCell ref="G3:G4"/>
    <mergeCell ref="E3:E4"/>
    <mergeCell ref="B3:B4"/>
    <mergeCell ref="A3:A4"/>
    <mergeCell ref="D3:D4"/>
    <mergeCell ref="C3:C4"/>
    <mergeCell ref="F3:F4"/>
  </mergeCells>
  <phoneticPr fontId="3" type="noConversion"/>
  <pageMargins left="0.78740157480314965" right="0.19685039370078741" top="0.39370078740157483" bottom="0.39370078740157483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Sixizm</cp:lastModifiedBy>
  <cp:lastPrinted>2019-02-27T00:15:32Z</cp:lastPrinted>
  <dcterms:created xsi:type="dcterms:W3CDTF">2008-03-17T00:53:52Z</dcterms:created>
  <dcterms:modified xsi:type="dcterms:W3CDTF">2020-02-18T01:27:14Z</dcterms:modified>
</cp:coreProperties>
</file>