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4" i="1"/>
  <c r="J24"/>
  <c r="I24"/>
  <c r="K23"/>
  <c r="J23"/>
  <c r="F23"/>
  <c r="D23"/>
  <c r="C23"/>
  <c r="E22" s="1"/>
  <c r="H22"/>
  <c r="G21"/>
  <c r="H20"/>
  <c r="H19"/>
  <c r="E19"/>
  <c r="H18"/>
  <c r="H17"/>
  <c r="E17"/>
  <c r="H16"/>
  <c r="H15"/>
  <c r="E15"/>
  <c r="H14"/>
  <c r="H13"/>
  <c r="E13"/>
  <c r="H12"/>
  <c r="H23" s="1"/>
  <c r="H24" s="1"/>
  <c r="E12"/>
  <c r="G11"/>
  <c r="F5"/>
  <c r="I23" l="1"/>
  <c r="E21"/>
  <c r="E14"/>
  <c r="E16"/>
  <c r="E18"/>
  <c r="E20"/>
  <c r="E23" l="1"/>
</calcChain>
</file>

<file path=xl/sharedStrings.xml><?xml version="1.0" encoding="utf-8"?>
<sst xmlns="http://schemas.openxmlformats.org/spreadsheetml/2006/main" count="30" uniqueCount="30">
  <si>
    <t xml:space="preserve">  руб.</t>
  </si>
  <si>
    <t>№ п/п</t>
  </si>
  <si>
    <t>Протяжённость автомобильных дорог общего пользования местного значения,</t>
  </si>
  <si>
    <t>2018 изменения (27.07.2018) + остаток 61149,54</t>
  </si>
  <si>
    <t>2019 (проект составлен в марте 2019 года)</t>
  </si>
  <si>
    <t>км 2018 год</t>
  </si>
  <si>
    <t>км 2019 год</t>
  </si>
  <si>
    <t>Акцизы, руб</t>
  </si>
  <si>
    <t>Содержание действующей сети автомобильных дорог местного значения</t>
  </si>
  <si>
    <t>Администрация Михайловского района</t>
  </si>
  <si>
    <t xml:space="preserve">Администрация Михайловского района Софинансирование </t>
  </si>
  <si>
    <t>Администрация Михайловского района Софинансирование (не распределено)</t>
  </si>
  <si>
    <t>ИМТ бюджетам поселений на исполнение переданной части полномочий в области дорожной деятельности</t>
  </si>
  <si>
    <t>ИБТ поселениям</t>
  </si>
  <si>
    <t>Воскресеновский сельсовет</t>
  </si>
  <si>
    <t>Димский сельсовет</t>
  </si>
  <si>
    <t>Дубовской сельсовет</t>
  </si>
  <si>
    <t>Зеленоборский сельсовет</t>
  </si>
  <si>
    <t>Нижнеильиновский сельсовет</t>
  </si>
  <si>
    <t>Калининский сельсовет</t>
  </si>
  <si>
    <t>Коршуновский сельсовет</t>
  </si>
  <si>
    <t>Михайловский сельсовет</t>
  </si>
  <si>
    <t>Новочесноковский сельсовет</t>
  </si>
  <si>
    <t>Поярковский сельсовет</t>
  </si>
  <si>
    <t>Чесноковский сельсовет</t>
  </si>
  <si>
    <t>Всего ИБТ поселениям:</t>
  </si>
  <si>
    <t>Итого:</t>
  </si>
  <si>
    <t xml:space="preserve">Распределение иных межбюджетных трасфертов бюджетам поселений  района на финансовое обеспечение переданной части полномочий на расходы по содержанию автомобильных  дорог местного значения и сооружений на них в границах населённых пунктов поселений на 2021-2023 гг.                                                      </t>
  </si>
  <si>
    <t>Протяжённость автомобильных дорог общего пользования местного значения</t>
  </si>
  <si>
    <t>Наименование поселений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</si>
</sst>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_р_."/>
    <numFmt numFmtId="166" formatCode="#,##0.000_ ;\-#,##0.000\ "/>
    <numFmt numFmtId="167" formatCode="#,##0.00_ ;\-#,##0.00\ "/>
  </numFmts>
  <fonts count="7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center" wrapText="1"/>
    </xf>
    <xf numFmtId="43" fontId="3" fillId="0" borderId="3" xfId="0" applyNumberFormat="1" applyFont="1" applyBorder="1" applyAlignment="1">
      <alignment horizontal="center" wrapText="1"/>
    </xf>
    <xf numFmtId="4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39" fontId="2" fillId="0" borderId="3" xfId="0" applyNumberFormat="1" applyFont="1" applyBorder="1" applyAlignment="1">
      <alignment horizontal="center" wrapText="1"/>
    </xf>
    <xf numFmtId="39" fontId="3" fillId="0" borderId="3" xfId="0" applyNumberFormat="1" applyFont="1" applyBorder="1" applyAlignment="1">
      <alignment horizontal="center" wrapText="1"/>
    </xf>
    <xf numFmtId="43" fontId="2" fillId="0" borderId="7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9" fontId="2" fillId="0" borderId="1" xfId="0" applyNumberFormat="1" applyFont="1" applyBorder="1" applyAlignment="1">
      <alignment horizontal="center" wrapText="1"/>
    </xf>
    <xf numFmtId="39" fontId="3" fillId="0" borderId="1" xfId="0" applyNumberFormat="1" applyFont="1" applyBorder="1" applyAlignment="1">
      <alignment horizontal="center" wrapText="1"/>
    </xf>
    <xf numFmtId="43" fontId="2" fillId="0" borderId="4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39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3" fontId="0" fillId="0" borderId="1" xfId="0" applyNumberFormat="1" applyFont="1" applyBorder="1"/>
    <xf numFmtId="43" fontId="2" fillId="0" borderId="1" xfId="0" applyNumberFormat="1" applyFont="1" applyBorder="1"/>
    <xf numFmtId="43" fontId="6" fillId="0" borderId="1" xfId="0" applyNumberFormat="1" applyFont="1" applyBorder="1"/>
    <xf numFmtId="43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17" workbookViewId="0">
      <selection activeCell="D17" sqref="D17"/>
    </sheetView>
  </sheetViews>
  <sheetFormatPr defaultRowHeight="15"/>
  <cols>
    <col min="1" max="1" width="8.5703125" bestFit="1" customWidth="1"/>
    <col min="2" max="2" width="41.140625" customWidth="1"/>
    <col min="3" max="3" width="28.85546875" hidden="1" customWidth="1"/>
    <col min="4" max="4" width="26.140625" customWidth="1"/>
    <col min="5" max="5" width="19.42578125" hidden="1" customWidth="1"/>
    <col min="6" max="6" width="0.140625" customWidth="1"/>
    <col min="7" max="8" width="20.42578125" hidden="1" customWidth="1"/>
    <col min="9" max="11" width="20.42578125" bestFit="1" customWidth="1"/>
  </cols>
  <sheetData>
    <row r="1" spans="1:11" ht="60.7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thickBot="1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0</v>
      </c>
    </row>
    <row r="3" spans="1:11" ht="93.75" customHeight="1" thickBot="1">
      <c r="A3" s="3" t="s">
        <v>1</v>
      </c>
      <c r="B3" s="3" t="s">
        <v>29</v>
      </c>
      <c r="C3" s="4" t="s">
        <v>28</v>
      </c>
      <c r="D3" s="4" t="s">
        <v>2</v>
      </c>
      <c r="E3" s="3">
        <v>2018</v>
      </c>
      <c r="F3" s="3" t="s">
        <v>3</v>
      </c>
      <c r="G3" s="3" t="s">
        <v>4</v>
      </c>
      <c r="H3" s="5">
        <v>2020</v>
      </c>
      <c r="I3" s="5">
        <v>2021</v>
      </c>
      <c r="J3" s="5">
        <v>2022</v>
      </c>
      <c r="K3" s="5">
        <v>2023</v>
      </c>
    </row>
    <row r="4" spans="1:11" ht="19.5" hidden="1" thickBot="1">
      <c r="A4" s="3"/>
      <c r="B4" s="3"/>
      <c r="C4" s="4" t="s">
        <v>5</v>
      </c>
      <c r="D4" s="4" t="s">
        <v>6</v>
      </c>
      <c r="E4" s="3"/>
      <c r="F4" s="3"/>
      <c r="G4" s="3"/>
      <c r="H4" s="5"/>
      <c r="I4" s="5"/>
      <c r="J4" s="5"/>
      <c r="K4" s="5"/>
    </row>
    <row r="5" spans="1:11" ht="19.5" hidden="1" thickBot="1">
      <c r="A5" s="6"/>
      <c r="B5" s="7" t="s">
        <v>7</v>
      </c>
      <c r="C5" s="7"/>
      <c r="D5" s="7"/>
      <c r="E5" s="8">
        <v>6154884.1699999999</v>
      </c>
      <c r="F5" s="9">
        <f>F7+F23</f>
        <v>6252061.4399999995</v>
      </c>
      <c r="G5" s="10">
        <v>6890286.6100000003</v>
      </c>
      <c r="H5" s="10">
        <v>7645351.7599999998</v>
      </c>
      <c r="I5" s="11">
        <v>7274691.0899999999</v>
      </c>
      <c r="J5" s="12">
        <v>7645351.7599999998</v>
      </c>
      <c r="K5" s="12">
        <v>7645351.7599999998</v>
      </c>
    </row>
    <row r="6" spans="1:11" ht="19.5" hidden="1" thickBot="1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ht="38.25" hidden="1" thickBot="1">
      <c r="A7" s="6"/>
      <c r="B7" s="16" t="s">
        <v>9</v>
      </c>
      <c r="C7" s="7">
        <v>63.5</v>
      </c>
      <c r="D7" s="7">
        <v>63.5</v>
      </c>
      <c r="E7" s="17">
        <v>2199981</v>
      </c>
      <c r="F7" s="18">
        <v>2697158.27</v>
      </c>
      <c r="G7" s="10">
        <v>2997000</v>
      </c>
      <c r="H7" s="19">
        <v>3070660.67</v>
      </c>
      <c r="I7" s="20">
        <v>2700000</v>
      </c>
      <c r="J7" s="20">
        <v>3070660.67</v>
      </c>
      <c r="K7" s="20">
        <v>3070660.67</v>
      </c>
    </row>
    <row r="8" spans="1:11" ht="38.25" hidden="1" thickBot="1">
      <c r="A8" s="21"/>
      <c r="B8" s="22" t="s">
        <v>10</v>
      </c>
      <c r="C8" s="21"/>
      <c r="D8" s="21"/>
      <c r="E8" s="23"/>
      <c r="F8" s="24"/>
      <c r="G8" s="20"/>
      <c r="H8" s="25">
        <v>350000</v>
      </c>
      <c r="I8" s="20">
        <v>350000</v>
      </c>
      <c r="J8" s="20">
        <v>350000</v>
      </c>
      <c r="K8" s="20">
        <v>350000</v>
      </c>
    </row>
    <row r="9" spans="1:11" ht="57" hidden="1" thickBot="1">
      <c r="A9" s="21"/>
      <c r="B9" s="22" t="s">
        <v>11</v>
      </c>
      <c r="C9" s="21"/>
      <c r="D9" s="21"/>
      <c r="E9" s="23"/>
      <c r="F9" s="24"/>
      <c r="G9" s="20"/>
      <c r="H9" s="25">
        <v>0</v>
      </c>
      <c r="I9" s="20">
        <v>251000</v>
      </c>
      <c r="J9" s="20"/>
      <c r="K9" s="20"/>
    </row>
    <row r="10" spans="1:11" ht="19.5" hidden="1" thickBot="1">
      <c r="A10" s="13" t="s">
        <v>12</v>
      </c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19.5" thickBot="1">
      <c r="A11" s="21"/>
      <c r="B11" s="21" t="s">
        <v>13</v>
      </c>
      <c r="C11" s="21"/>
      <c r="D11" s="21"/>
      <c r="E11" s="21"/>
      <c r="F11" s="21"/>
      <c r="G11" s="26">
        <f>SUM(G12:G22)</f>
        <v>2860152.39</v>
      </c>
      <c r="H11" s="26">
        <v>3163664.09</v>
      </c>
      <c r="I11" s="27">
        <v>3163664.09</v>
      </c>
      <c r="J11" s="27">
        <v>3163664.09</v>
      </c>
      <c r="K11" s="27">
        <v>3163664.09</v>
      </c>
    </row>
    <row r="12" spans="1:11" ht="19.5" thickBot="1">
      <c r="A12" s="28">
        <v>1</v>
      </c>
      <c r="B12" s="29" t="s">
        <v>14</v>
      </c>
      <c r="C12" s="30">
        <v>19.399999999999999</v>
      </c>
      <c r="D12" s="31">
        <v>18.16</v>
      </c>
      <c r="E12" s="32">
        <f>ROUND((E5-E7)/C23*C12,2)</f>
        <v>419721.67</v>
      </c>
      <c r="F12" s="32">
        <v>319721.67</v>
      </c>
      <c r="G12" s="33">
        <v>356183</v>
      </c>
      <c r="H12" s="34">
        <f>ROUND((H5-H7-H8-H9)/D23*D12,0)</f>
        <v>423283</v>
      </c>
      <c r="I12" s="35">
        <v>423283</v>
      </c>
      <c r="J12" s="36">
        <v>423283</v>
      </c>
      <c r="K12" s="35">
        <v>423283</v>
      </c>
    </row>
    <row r="13" spans="1:11" ht="19.5" thickBot="1">
      <c r="A13" s="28">
        <v>2</v>
      </c>
      <c r="B13" s="29" t="s">
        <v>15</v>
      </c>
      <c r="C13" s="30">
        <v>8.8000000000000007</v>
      </c>
      <c r="D13" s="31">
        <v>8.8360000000000003</v>
      </c>
      <c r="E13" s="32">
        <f>ROUND((E5-E7)/C23*C13,2)</f>
        <v>190389.21</v>
      </c>
      <c r="F13" s="32">
        <v>190389.21</v>
      </c>
      <c r="G13" s="33">
        <v>173306</v>
      </c>
      <c r="H13" s="34">
        <f>ROUND((H5-H7-H8-H9)/D23*D13,0)</f>
        <v>205954</v>
      </c>
      <c r="I13" s="35">
        <v>205954</v>
      </c>
      <c r="J13" s="36">
        <v>205954</v>
      </c>
      <c r="K13" s="35">
        <v>205954</v>
      </c>
    </row>
    <row r="14" spans="1:11" ht="19.5" thickBot="1">
      <c r="A14" s="28">
        <v>3</v>
      </c>
      <c r="B14" s="29" t="s">
        <v>16</v>
      </c>
      <c r="C14" s="30">
        <v>13</v>
      </c>
      <c r="D14" s="31">
        <v>13.05</v>
      </c>
      <c r="E14" s="32">
        <f>ROUND((E5-E7)/C23*C14,2)</f>
        <v>281256.78999999998</v>
      </c>
      <c r="F14" s="32">
        <v>181256.79</v>
      </c>
      <c r="G14" s="33">
        <v>255957</v>
      </c>
      <c r="H14" s="34">
        <f>ROUND((H5-H7-H8-H9)/D23*D14,0)</f>
        <v>304176</v>
      </c>
      <c r="I14" s="35">
        <v>304176</v>
      </c>
      <c r="J14" s="36">
        <v>304176</v>
      </c>
      <c r="K14" s="35">
        <v>304176</v>
      </c>
    </row>
    <row r="15" spans="1:11" ht="19.5" thickBot="1">
      <c r="A15" s="28">
        <v>4</v>
      </c>
      <c r="B15" s="29" t="s">
        <v>17</v>
      </c>
      <c r="C15" s="30">
        <v>7.8</v>
      </c>
      <c r="D15" s="31">
        <v>7.37</v>
      </c>
      <c r="E15" s="32">
        <f>ROUND((E5-E7)/C23*C15,2)</f>
        <v>168754.07</v>
      </c>
      <c r="F15" s="32">
        <v>168754.07</v>
      </c>
      <c r="G15" s="33">
        <v>144552</v>
      </c>
      <c r="H15" s="34">
        <f>ROUND((H5-H7-H8-H9)/D23*D15,0)</f>
        <v>171784</v>
      </c>
      <c r="I15" s="35">
        <v>171784</v>
      </c>
      <c r="J15" s="36">
        <v>171784</v>
      </c>
      <c r="K15" s="35">
        <v>171784</v>
      </c>
    </row>
    <row r="16" spans="1:11" ht="19.5" thickBot="1">
      <c r="A16" s="28">
        <v>5</v>
      </c>
      <c r="B16" s="29" t="s">
        <v>18</v>
      </c>
      <c r="C16" s="30">
        <v>7.3</v>
      </c>
      <c r="D16" s="31">
        <v>7.25</v>
      </c>
      <c r="E16" s="32">
        <f>(E5-E7)/C23*C16</f>
        <v>157936.50514770241</v>
      </c>
      <c r="F16" s="32">
        <v>157936.51</v>
      </c>
      <c r="G16" s="33">
        <v>142199</v>
      </c>
      <c r="H16" s="34">
        <f>ROUND((H5-H7-H8-H9)/D23*D16,0)</f>
        <v>168987</v>
      </c>
      <c r="I16" s="35">
        <v>168987</v>
      </c>
      <c r="J16" s="36">
        <v>168987</v>
      </c>
      <c r="K16" s="35">
        <v>168987</v>
      </c>
    </row>
    <row r="17" spans="1:11" ht="19.5" thickBot="1">
      <c r="A17" s="28">
        <v>6</v>
      </c>
      <c r="B17" s="29" t="s">
        <v>19</v>
      </c>
      <c r="C17" s="30">
        <v>17.100000000000001</v>
      </c>
      <c r="D17" s="31">
        <v>17.13</v>
      </c>
      <c r="E17" s="32">
        <f>ROUND((E5-E7)/C23*C17,2)</f>
        <v>369960.85</v>
      </c>
      <c r="F17" s="32">
        <v>369960.85</v>
      </c>
      <c r="G17" s="33">
        <v>335981</v>
      </c>
      <c r="H17" s="34">
        <f>ROUND((H5-H7-H8-H9)/D23*D17,0)</f>
        <v>399275</v>
      </c>
      <c r="I17" s="35">
        <v>399275</v>
      </c>
      <c r="J17" s="36">
        <v>399275</v>
      </c>
      <c r="K17" s="35">
        <v>399275</v>
      </c>
    </row>
    <row r="18" spans="1:11" ht="19.5" thickBot="1">
      <c r="A18" s="28">
        <v>7</v>
      </c>
      <c r="B18" s="29" t="s">
        <v>20</v>
      </c>
      <c r="C18" s="30">
        <v>13.7</v>
      </c>
      <c r="D18" s="31">
        <v>13.734999999999999</v>
      </c>
      <c r="E18" s="32">
        <f>ROUND((E5-E7)/C23*C18,2)</f>
        <v>296401.39</v>
      </c>
      <c r="F18" s="32">
        <v>246401.39</v>
      </c>
      <c r="G18" s="33">
        <v>269393</v>
      </c>
      <c r="H18" s="34">
        <f>ROUND((H5-H7-H8-H9)/D23*D18,0)</f>
        <v>320142</v>
      </c>
      <c r="I18" s="35">
        <v>320142</v>
      </c>
      <c r="J18" s="36">
        <v>320142</v>
      </c>
      <c r="K18" s="36">
        <v>320142</v>
      </c>
    </row>
    <row r="19" spans="1:11" ht="19.5" thickBot="1">
      <c r="A19" s="28">
        <v>8</v>
      </c>
      <c r="B19" s="29" t="s">
        <v>21</v>
      </c>
      <c r="C19" s="30">
        <v>21.3</v>
      </c>
      <c r="D19" s="31">
        <v>21.329000000000001</v>
      </c>
      <c r="E19" s="32">
        <f>ROUND((E5-E7)/C23*C19,2)</f>
        <v>460828.43</v>
      </c>
      <c r="F19" s="32">
        <v>410828.43</v>
      </c>
      <c r="G19" s="33">
        <v>418338</v>
      </c>
      <c r="H19" s="34">
        <f>ROUND((H5-H7-H8-H9)/D23*D19,0)</f>
        <v>497147</v>
      </c>
      <c r="I19" s="35">
        <v>497147</v>
      </c>
      <c r="J19" s="36">
        <v>497147</v>
      </c>
      <c r="K19" s="35">
        <v>497147</v>
      </c>
    </row>
    <row r="20" spans="1:11" ht="19.5" thickBot="1">
      <c r="A20" s="28">
        <v>9</v>
      </c>
      <c r="B20" s="29" t="s">
        <v>22</v>
      </c>
      <c r="C20" s="30">
        <v>17.8</v>
      </c>
      <c r="D20" s="31">
        <v>17.79</v>
      </c>
      <c r="E20" s="32">
        <f>ROUND((E5-E7)/C23*C20,2)</f>
        <v>385105.45</v>
      </c>
      <c r="F20" s="32">
        <v>285105.45</v>
      </c>
      <c r="G20" s="33">
        <v>348926</v>
      </c>
      <c r="H20" s="34">
        <f>ROUND((H5-H7-H8-H9)/D23*D20,0)</f>
        <v>414658</v>
      </c>
      <c r="I20" s="35">
        <v>414658</v>
      </c>
      <c r="J20" s="36">
        <v>414658</v>
      </c>
      <c r="K20" s="35">
        <v>414658</v>
      </c>
    </row>
    <row r="21" spans="1:11" ht="19.5" thickBot="1">
      <c r="A21" s="28">
        <v>10</v>
      </c>
      <c r="B21" s="29" t="s">
        <v>23</v>
      </c>
      <c r="C21" s="30">
        <v>45.5</v>
      </c>
      <c r="D21" s="31">
        <v>45.521000000000001</v>
      </c>
      <c r="E21" s="32">
        <f>ROUND((E5-E7)/C23*C21,2)</f>
        <v>984398.76</v>
      </c>
      <c r="F21" s="32">
        <v>984398.76</v>
      </c>
      <c r="G21" s="33">
        <f>O21+198000</f>
        <v>198000</v>
      </c>
      <c r="H21" s="34">
        <v>0</v>
      </c>
      <c r="I21" s="35">
        <v>0</v>
      </c>
      <c r="J21" s="36">
        <v>0</v>
      </c>
      <c r="K21" s="35">
        <v>0</v>
      </c>
    </row>
    <row r="22" spans="1:11" ht="19.5" thickBot="1">
      <c r="A22" s="28">
        <v>11</v>
      </c>
      <c r="B22" s="29" t="s">
        <v>24</v>
      </c>
      <c r="C22" s="30">
        <v>11.1</v>
      </c>
      <c r="D22" s="31">
        <v>11.08</v>
      </c>
      <c r="E22" s="32">
        <f>ROUND(((E5-E7)/C23)*C22+0.01,2)</f>
        <v>240150.04</v>
      </c>
      <c r="F22" s="32">
        <v>240150.04</v>
      </c>
      <c r="G22" s="33">
        <v>217317.39</v>
      </c>
      <c r="H22" s="34">
        <f>ROUND((H5-H7-H8-H9)/D23*D22-0.22,2)</f>
        <v>258258.09</v>
      </c>
      <c r="I22" s="35">
        <v>258258.09</v>
      </c>
      <c r="J22" s="36">
        <v>258258.09</v>
      </c>
      <c r="K22" s="35">
        <v>258258.09</v>
      </c>
    </row>
    <row r="23" spans="1:11" ht="19.5" thickBot="1">
      <c r="A23" s="37"/>
      <c r="B23" s="37" t="s">
        <v>25</v>
      </c>
      <c r="C23" s="38">
        <f>SUM(C12:C22)</f>
        <v>182.79999999999998</v>
      </c>
      <c r="D23" s="39">
        <f>SUM(D12:D22)</f>
        <v>181.251</v>
      </c>
      <c r="E23" s="40">
        <f>ROUND(SUM(E12:E22),2)</f>
        <v>3954903.17</v>
      </c>
      <c r="F23" s="40">
        <f>ROUND(SUM(F12:F22),2)</f>
        <v>3554903.17</v>
      </c>
      <c r="G23" s="41">
        <v>3554982.39</v>
      </c>
      <c r="H23" s="41">
        <f>SUM(H12:H22)</f>
        <v>3163664.09</v>
      </c>
      <c r="I23" s="42">
        <f>SUM(I12:I22)</f>
        <v>3163664.09</v>
      </c>
      <c r="J23" s="42">
        <f>SUM(J12:J22)</f>
        <v>3163664.09</v>
      </c>
      <c r="K23" s="42">
        <f>SUM(K12:K22)</f>
        <v>3163664.09</v>
      </c>
    </row>
    <row r="24" spans="1:11" ht="19.5" thickBot="1">
      <c r="A24" s="43"/>
      <c r="B24" s="44" t="s">
        <v>26</v>
      </c>
      <c r="C24" s="45"/>
      <c r="D24" s="45"/>
      <c r="E24" s="45"/>
      <c r="F24" s="45"/>
      <c r="G24" s="45">
        <v>3805982.39</v>
      </c>
      <c r="H24" s="45">
        <f>H23+H9</f>
        <v>3163664.09</v>
      </c>
      <c r="I24" s="46">
        <f>I12+I13+I14+I15+I16+I17+I18+I19+I20+I21+I22</f>
        <v>3163664.09</v>
      </c>
      <c r="J24" s="46">
        <f>J12+J13+J14+J15+J16+J17+J18+J19+J20+J21+J22</f>
        <v>3163664.09</v>
      </c>
      <c r="K24" s="46">
        <f>K12+K13+K14+K15+K16+K17+K18+K19+K20+K21+K22</f>
        <v>3163664.09</v>
      </c>
    </row>
  </sheetData>
  <mergeCells count="12">
    <mergeCell ref="A6:K6"/>
    <mergeCell ref="A10:K10"/>
    <mergeCell ref="A1:K1"/>
    <mergeCell ref="A3:A4"/>
    <mergeCell ref="B3:B4"/>
    <mergeCell ref="E3:E4"/>
    <mergeCell ref="F3:F4"/>
    <mergeCell ref="G3:G4"/>
    <mergeCell ref="H3:H4"/>
    <mergeCell ref="I3:I4"/>
    <mergeCell ref="J3:J4"/>
    <mergeCell ref="K3:K4"/>
  </mergeCells>
  <pageMargins left="0.39" right="0.4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2020-11-08T04:32:30Z</dcterms:modified>
</cp:coreProperties>
</file>