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5600" windowHeight="11010"/>
  </bookViews>
  <sheets>
    <sheet name="Доходы" sheetId="2" r:id="rId1"/>
  </sheets>
  <definedNames>
    <definedName name="_xlnm.Print_Titles" localSheetId="0">Доходы!$3:$4</definedName>
  </definedNames>
  <calcPr calcId="125725"/>
</workbook>
</file>

<file path=xl/calcChain.xml><?xml version="1.0" encoding="utf-8"?>
<calcChain xmlns="http://schemas.openxmlformats.org/spreadsheetml/2006/main">
  <c r="D15" i="2"/>
  <c r="E15"/>
  <c r="C15"/>
  <c r="G18"/>
  <c r="G25"/>
  <c r="G16" l="1"/>
  <c r="F16"/>
  <c r="C28"/>
  <c r="D28"/>
  <c r="E28"/>
  <c r="G35"/>
  <c r="F26"/>
  <c r="D36"/>
  <c r="E36"/>
  <c r="C36"/>
  <c r="G38"/>
  <c r="G48"/>
  <c r="G47"/>
  <c r="D43"/>
  <c r="D42" s="1"/>
  <c r="E43"/>
  <c r="E42" s="1"/>
  <c r="C43"/>
  <c r="C42" s="1"/>
  <c r="F47"/>
  <c r="G44"/>
  <c r="G45"/>
  <c r="G46"/>
  <c r="F44"/>
  <c r="F45"/>
  <c r="F46"/>
  <c r="C33"/>
  <c r="C23"/>
  <c r="C10"/>
  <c r="C8"/>
  <c r="E33"/>
  <c r="F33" s="1"/>
  <c r="D33"/>
  <c r="E23"/>
  <c r="D23"/>
  <c r="G40"/>
  <c r="F40"/>
  <c r="G9"/>
  <c r="G11"/>
  <c r="G12"/>
  <c r="G13"/>
  <c r="G17"/>
  <c r="G24"/>
  <c r="G27"/>
  <c r="G29"/>
  <c r="G30"/>
  <c r="G31"/>
  <c r="G32"/>
  <c r="G34"/>
  <c r="F9"/>
  <c r="F11"/>
  <c r="F12"/>
  <c r="F13"/>
  <c r="F17"/>
  <c r="F18"/>
  <c r="F24"/>
  <c r="F27"/>
  <c r="F29"/>
  <c r="F31"/>
  <c r="F32"/>
  <c r="F34"/>
  <c r="E10"/>
  <c r="F10" s="1"/>
  <c r="D10"/>
  <c r="E8"/>
  <c r="D8"/>
  <c r="F20"/>
  <c r="G20"/>
  <c r="F28" l="1"/>
  <c r="F43"/>
  <c r="E7"/>
  <c r="F15"/>
  <c r="G33"/>
  <c r="E22"/>
  <c r="G36"/>
  <c r="G28"/>
  <c r="G23"/>
  <c r="G15"/>
  <c r="G10"/>
  <c r="C7"/>
  <c r="F42"/>
  <c r="G42"/>
  <c r="F8"/>
  <c r="D7"/>
  <c r="D22"/>
  <c r="F23"/>
  <c r="G43"/>
  <c r="G8"/>
  <c r="C22"/>
  <c r="G7" l="1"/>
  <c r="F7"/>
  <c r="E6"/>
  <c r="E5" s="1"/>
  <c r="F22"/>
  <c r="G22"/>
  <c r="D6"/>
  <c r="D5" s="1"/>
  <c r="C6"/>
  <c r="C5" s="1"/>
  <c r="F5" l="1"/>
  <c r="G5"/>
  <c r="G6"/>
  <c r="F6"/>
</calcChain>
</file>

<file path=xl/sharedStrings.xml><?xml version="1.0" encoding="utf-8"?>
<sst xmlns="http://schemas.openxmlformats.org/spreadsheetml/2006/main" count="108" uniqueCount="107">
  <si>
    <t>Код бюджетной классификации РФ</t>
  </si>
  <si>
    <t>Наименование показателя</t>
  </si>
  <si>
    <t>Процент исполнения от первоначального плана</t>
  </si>
  <si>
    <t>Причины отклонений фактического исполнения от первоначального плана</t>
  </si>
  <si>
    <t>Сведения о фактических поступлениях доходов по видам доходов в сравнении с первоначально утвержденным (установленным) решением о бюджете значениями и с уточненными значениями с учетом внесенных изменений</t>
  </si>
  <si>
    <t>Процент исполнения от утвержденного плана с учетом изменений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</si>
  <si>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</si>
  <si>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</si>
  <si>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</si>
  <si>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</si>
  <si>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</si>
  <si>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</si>
  <si>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</si>
  <si>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</si>
  <si>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</si>
  <si>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</si>
  <si>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</si>
  <si>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</si>
  <si>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</si>
  <si>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</si>
  <si>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</si>
  <si>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</si>
  <si>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</si>
  <si>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</si>
  <si>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</si>
  <si>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</si>
  <si>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</si>
  <si>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</si>
  <si>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</si>
  <si>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</si>
  <si>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ВСЕГО ДОХОДОВ</t>
  </si>
  <si>
    <t>1 00 00000 00 0000 000</t>
  </si>
  <si>
    <t>ДОХОДЫ</t>
  </si>
  <si>
    <t>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</si>
  <si>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</si>
  <si>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</si>
  <si>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</si>
  <si>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</si>
  <si>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</si>
  <si>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</si>
  <si>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</si>
  <si>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</si>
  <si>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</si>
  <si>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</si>
  <si>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</si>
  <si>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</si>
  <si>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</si>
  <si>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</si>
  <si>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</si>
  <si>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</si>
  <si>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</si>
  <si>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</si>
  <si>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</si>
  <si>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</si>
  <si>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</si>
  <si>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</si>
  <si>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</si>
  <si>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</si>
  <si>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</si>
  <si>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</si>
  <si>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</si>
  <si>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 (межбюджетные субсидии)</t>
  </si>
  <si>
    <t>2 02 30000 00  0000 151</t>
  </si>
  <si>
    <t>Субвенции бюджетам бюджетной системы Российской Федерации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</si>
  <si>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</si>
  <si>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</si>
  <si>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</si>
  <si>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</si>
  <si>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</si>
  <si>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</si>
  <si>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</si>
  <si>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</si>
  <si>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1 13 01995 05 0000 130</t>
  </si>
  <si>
    <t>1 13 02995 05 0000 130</t>
  </si>
  <si>
    <t>1 14 06013 05 0000 430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</si>
  <si>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</si>
  <si>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</si>
  <si>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</si>
  <si>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2 02 40000 00  0000 151</t>
  </si>
  <si>
    <t>Иные межбюджетные трансферты</t>
  </si>
  <si>
    <t>-</t>
  </si>
  <si>
    <t>Данные платежи представляют собой форму возмещения экономического ущерба и являются обязательными публично-правовыми платежами, носят индивидуально-возмездный и компенсационный характер и являются по своей природе не налогом, а фискальным сбором. Из этого следует, что сумма платы не является величиной постоянной и может изменяться как в сторону увеличения, так и в сторону уменьшения в зависимости от многих факторов.</t>
  </si>
  <si>
    <t>1 14 02053 05 0000 410</t>
  </si>
  <si>
    <t>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</si>
  <si>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</si>
  <si>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</si>
  <si>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В связи с заключением дополнительных договоров аренды </t>
  </si>
  <si>
    <t>Данные поступления уменьшились за счет уменьшения поступлений от платных услуг.</t>
  </si>
  <si>
    <t>БЕЗВОЗМЕЗДНЫЕ ПОСТУПЛЕНИЯ ОТ ДРУГИХ БЮДЖЕТОВ БЮДЖЕТНОЙ СИСТЕМЫ РФ</t>
  </si>
  <si>
    <t>1 05 01000 01 0000 110</t>
  </si>
  <si>
    <t>Налог, взимаемый в связи с применением упрощенной системы налогообложения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</si>
  <si>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</si>
  <si>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2 18 60010 05 0000 000</t>
  </si>
  <si>
    <t>В связи с продажей земельных участков</t>
  </si>
  <si>
    <t>В связи с поступлением доходов от компенсации затрат</t>
  </si>
  <si>
    <t>Поступили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</si>
  <si>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Первоначальный план                        2020 года                           (тыс. руб.)</t>
  </si>
  <si>
    <t>Утвержденный план с учетом изменений                        2020 года                           (тыс. руб.)</t>
  </si>
  <si>
    <t>Исполнено на 01.01.2021 года                          (тыс. руб.)</t>
  </si>
  <si>
    <t>1 05 04000 02 0000 110</t>
  </si>
  <si>
    <t>Основной причиной уменьшения поступлений является снижение объемов реализации нефтепродуктов</t>
  </si>
  <si>
    <t>Поступления увеличились за счет внесенных изменений в законодательство РФ</t>
  </si>
  <si>
    <t>Уменьшение количества плательщиков данного налога</t>
  </si>
  <si>
    <t>Увеличение количества плательщиков данного налога</t>
  </si>
  <si>
    <t>Снижение налога произошло за счет возврата налога (по Поярковскому с/с) администратором доходов</t>
  </si>
  <si>
    <t>Налог, взимаемый  в связи с применением патентной системы налогообложения</t>
  </si>
  <si>
    <t>Данный налог носит заявительный характер, данное поступление зачисленно в последних числах декабря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</si>
</sst>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 Cyr"/>
      <charset val="204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/>
    <xf numFmtId="164" fontId="10" fillId="0" borderId="1" xfId="0" applyNumberFormat="1" applyFont="1" applyBorder="1"/>
    <xf numFmtId="165" fontId="10" fillId="0" borderId="1" xfId="0" applyNumberFormat="1" applyFont="1" applyBorder="1"/>
    <xf numFmtId="0" fontId="0" fillId="0" borderId="1" xfId="0" applyFont="1" applyBorder="1"/>
    <xf numFmtId="165" fontId="5" fillId="0" borderId="1" xfId="0" applyNumberFormat="1" applyFont="1" applyBorder="1"/>
    <xf numFmtId="164" fontId="8" fillId="0" borderId="1" xfId="0" applyNumberFormat="1" applyFont="1" applyBorder="1"/>
    <xf numFmtId="165" fontId="10" fillId="0" borderId="4" xfId="0" applyNumberFormat="1" applyFont="1" applyBorder="1"/>
    <xf numFmtId="164" fontId="8" fillId="0" borderId="5" xfId="0" applyNumberFormat="1" applyFont="1" applyBorder="1"/>
    <xf numFmtId="164" fontId="10" fillId="0" borderId="5" xfId="0" applyNumberFormat="1" applyFont="1" applyBorder="1"/>
    <xf numFmtId="164" fontId="5" fillId="0" borderId="5" xfId="0" applyNumberFormat="1" applyFont="1" applyBorder="1"/>
    <xf numFmtId="164" fontId="5" fillId="0" borderId="1" xfId="0" applyNumberFormat="1" applyFont="1" applyBorder="1"/>
    <xf numFmtId="0" fontId="10" fillId="0" borderId="5" xfId="0" applyFont="1" applyBorder="1"/>
    <xf numFmtId="164" fontId="10" fillId="0" borderId="6" xfId="0" applyNumberFormat="1" applyFont="1" applyBorder="1"/>
    <xf numFmtId="164" fontId="10" fillId="0" borderId="3" xfId="0" applyNumberFormat="1" applyFont="1" applyBorder="1"/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65" fontId="5" fillId="0" borderId="4" xfId="0" applyNumberFormat="1" applyFont="1" applyBorder="1"/>
    <xf numFmtId="0" fontId="7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165" fontId="10" fillId="0" borderId="1" xfId="0" applyNumberFormat="1" applyFont="1" applyBorder="1" applyAlignment="1">
      <alignment wrapText="1"/>
    </xf>
    <xf numFmtId="165" fontId="8" fillId="0" borderId="4" xfId="0" applyNumberFormat="1" applyFont="1" applyBorder="1"/>
    <xf numFmtId="4" fontId="11" fillId="0" borderId="1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8"/>
  <sheetViews>
    <sheetView tabSelected="1" topLeftCell="A35" workbookViewId="0">
      <selection activeCell="H40" sqref="H40"/>
    </sheetView>
  </sheetViews>
  <sheetFormatPr defaultRowHeight="12.75"/>
  <cols>
    <col min="1" max="1" width="17.85546875" customWidth="1"/>
    <col min="2" max="2" width="55.7109375" customWidth="1"/>
    <col min="3" max="3" width="10.28515625" customWidth="1"/>
    <col min="4" max="4" width="12.140625" customWidth="1"/>
    <col min="5" max="5" width="12.28515625" customWidth="1"/>
    <col min="6" max="6" width="9.140625" customWidth="1"/>
    <col min="7" max="7" width="9" customWidth="1"/>
    <col min="8" max="8" width="35.42578125" customWidth="1"/>
    <col min="9" max="9" width="11.5703125" customWidth="1"/>
  </cols>
  <sheetData>
    <row r="1" spans="1:8" ht="44.25" customHeight="1">
      <c r="A1" s="44" t="s">
        <v>4</v>
      </c>
      <c r="B1" s="44"/>
      <c r="C1" s="44"/>
      <c r="D1" s="44"/>
      <c r="E1" s="44"/>
      <c r="F1" s="44"/>
      <c r="G1" s="44"/>
      <c r="H1" s="44"/>
    </row>
    <row r="2" spans="1:8" ht="15.75">
      <c r="A2" s="45"/>
      <c r="B2" s="45"/>
      <c r="C2" s="45"/>
      <c r="D2" s="45"/>
      <c r="E2" s="45"/>
      <c r="F2" s="45"/>
      <c r="G2" s="45"/>
      <c r="H2" s="45"/>
    </row>
    <row r="3" spans="1:8">
      <c r="A3" s="47" t="s">
        <v>0</v>
      </c>
      <c r="B3" s="48" t="s">
        <v>1</v>
      </c>
      <c r="C3" s="47" t="s">
        <v>96</v>
      </c>
      <c r="D3" s="47" t="s">
        <v>97</v>
      </c>
      <c r="E3" s="47" t="s">
        <v>98</v>
      </c>
      <c r="F3" s="47" t="s">
        <v>2</v>
      </c>
      <c r="G3" s="47" t="s">
        <v>5</v>
      </c>
      <c r="H3" s="46" t="s">
        <v>3</v>
      </c>
    </row>
    <row r="4" spans="1:8" ht="72.75" customHeight="1">
      <c r="A4" s="47"/>
      <c r="B4" s="48"/>
      <c r="C4" s="47"/>
      <c r="D4" s="47"/>
      <c r="E4" s="47"/>
      <c r="F4" s="47"/>
      <c r="G4" s="47"/>
      <c r="H4" s="46"/>
    </row>
    <row r="5" spans="1:8" ht="17.45" customHeight="1">
      <c r="A5" s="11"/>
      <c r="B5" s="7" t="s">
        <v>30</v>
      </c>
      <c r="C5" s="28">
        <f>SUM(C6+C42)</f>
        <v>628922.80000000005</v>
      </c>
      <c r="D5" s="28">
        <f>SUM(D6+D42)</f>
        <v>702146.40000000014</v>
      </c>
      <c r="E5" s="28">
        <f>SUM(E6+E42)</f>
        <v>706688</v>
      </c>
      <c r="F5" s="29">
        <f>SUM(E5/C5*100)</f>
        <v>112.36482442678179</v>
      </c>
      <c r="G5" s="29">
        <f>SUM(E5/D5*100)</f>
        <v>100.64681667526885</v>
      </c>
      <c r="H5" s="40"/>
    </row>
    <row r="6" spans="1:8" ht="15">
      <c r="A6" s="5" t="s">
        <v>31</v>
      </c>
      <c r="B6" s="7" t="s">
        <v>32</v>
      </c>
      <c r="C6" s="16">
        <f>SUM(C7+C22)</f>
        <v>143483.79999999999</v>
      </c>
      <c r="D6" s="16">
        <f>SUM(D7+D22)</f>
        <v>153986.79999999999</v>
      </c>
      <c r="E6" s="16">
        <f>SUM(E7+E22)</f>
        <v>161097.19999999998</v>
      </c>
      <c r="F6" s="15">
        <f>SUM(E6/C6*100)</f>
        <v>112.27553215066789</v>
      </c>
      <c r="G6" s="15">
        <f>SUM(E6/D6*100)</f>
        <v>104.61753864616968</v>
      </c>
      <c r="H6" s="14"/>
    </row>
    <row r="7" spans="1:8" ht="15">
      <c r="A7" s="5"/>
      <c r="B7" s="7" t="s">
        <v>33</v>
      </c>
      <c r="C7" s="16">
        <f>C8+C10+C15+C20+C21</f>
        <v>111960.8</v>
      </c>
      <c r="D7" s="16">
        <f>SUM(D8+D10+D15+D20+D21)</f>
        <v>103935.8</v>
      </c>
      <c r="E7" s="16">
        <f>SUM(E8+E10+E15+E20+E21)</f>
        <v>110619.5</v>
      </c>
      <c r="F7" s="15">
        <f>SUM(E7/C7*100)</f>
        <v>98.801991411279658</v>
      </c>
      <c r="G7" s="15">
        <f>SUM(E7/D7*100)</f>
        <v>106.43060427687092</v>
      </c>
      <c r="H7" s="14"/>
    </row>
    <row r="8" spans="1:8" ht="15">
      <c r="A8" s="9" t="s">
        <v>6</v>
      </c>
      <c r="B8" s="10" t="s">
        <v>7</v>
      </c>
      <c r="C8" s="16">
        <f>SUM(C9)</f>
        <v>97775</v>
      </c>
      <c r="D8" s="4">
        <f>SUM(D9)</f>
        <v>90575</v>
      </c>
      <c r="E8" s="4">
        <f>SUM(E9)</f>
        <v>97247.4</v>
      </c>
      <c r="F8" s="22">
        <f>SUM(E8/C8*100)</f>
        <v>99.460393761186396</v>
      </c>
      <c r="G8" s="15">
        <f>SUM(E8/D8*100)</f>
        <v>107.3667126690588</v>
      </c>
      <c r="H8" s="1"/>
    </row>
    <row r="9" spans="1:8" ht="26.25" customHeight="1">
      <c r="A9" s="2" t="s">
        <v>8</v>
      </c>
      <c r="B9" s="3" t="s">
        <v>9</v>
      </c>
      <c r="C9" s="16">
        <v>97775</v>
      </c>
      <c r="D9" s="4">
        <v>90575</v>
      </c>
      <c r="E9" s="4">
        <v>97247.4</v>
      </c>
      <c r="F9" s="22">
        <f t="shared" ref="F9:F47" si="0">SUM(E9/C9*100)</f>
        <v>99.460393761186396</v>
      </c>
      <c r="G9" s="15">
        <f t="shared" ref="F9:G48" si="1">SUM(E9/D9*100)</f>
        <v>107.3667126690588</v>
      </c>
      <c r="H9" s="38"/>
    </row>
    <row r="10" spans="1:8" ht="36">
      <c r="A10" s="5" t="s">
        <v>10</v>
      </c>
      <c r="B10" s="3" t="s">
        <v>11</v>
      </c>
      <c r="C10" s="16">
        <f>SUM(C11:C14)</f>
        <v>7882.8</v>
      </c>
      <c r="D10" s="4">
        <f>SUM(D11:D14)</f>
        <v>7170.8</v>
      </c>
      <c r="E10" s="4">
        <f>SUM(E11:E14)</f>
        <v>7039.2999999999993</v>
      </c>
      <c r="F10" s="22">
        <f t="shared" si="0"/>
        <v>89.299487491754192</v>
      </c>
      <c r="G10" s="15">
        <f t="shared" si="1"/>
        <v>98.166173927595239</v>
      </c>
      <c r="H10" s="39" t="s">
        <v>100</v>
      </c>
    </row>
    <row r="11" spans="1:8" ht="48">
      <c r="A11" s="5" t="s">
        <v>12</v>
      </c>
      <c r="B11" s="6" t="s">
        <v>13</v>
      </c>
      <c r="C11" s="18">
        <v>3612.2</v>
      </c>
      <c r="D11" s="18">
        <v>3367.2</v>
      </c>
      <c r="E11" s="18">
        <v>3246.8</v>
      </c>
      <c r="F11" s="23">
        <f t="shared" si="0"/>
        <v>89.884281047561061</v>
      </c>
      <c r="G11" s="24">
        <f t="shared" si="1"/>
        <v>96.424328819196973</v>
      </c>
      <c r="H11" s="1"/>
    </row>
    <row r="12" spans="1:8" ht="60">
      <c r="A12" s="5" t="s">
        <v>14</v>
      </c>
      <c r="B12" s="6" t="s">
        <v>15</v>
      </c>
      <c r="C12" s="18">
        <v>18.600000000000001</v>
      </c>
      <c r="D12" s="18">
        <v>21.2</v>
      </c>
      <c r="E12" s="18">
        <v>23.2</v>
      </c>
      <c r="F12" s="23">
        <f t="shared" si="0"/>
        <v>124.7311827956989</v>
      </c>
      <c r="G12" s="24">
        <f t="shared" si="1"/>
        <v>109.43396226415094</v>
      </c>
      <c r="H12" s="1"/>
    </row>
    <row r="13" spans="1:8" ht="48">
      <c r="A13" s="5" t="s">
        <v>16</v>
      </c>
      <c r="B13" s="6" t="s">
        <v>17</v>
      </c>
      <c r="C13" s="18">
        <v>4718.2</v>
      </c>
      <c r="D13" s="18">
        <v>4345.1000000000004</v>
      </c>
      <c r="E13" s="18">
        <v>4367.8999999999996</v>
      </c>
      <c r="F13" s="23">
        <f t="shared" si="0"/>
        <v>92.575558475689874</v>
      </c>
      <c r="G13" s="24">
        <f t="shared" si="1"/>
        <v>100.52472900508617</v>
      </c>
      <c r="H13" s="1"/>
    </row>
    <row r="14" spans="1:8" ht="48">
      <c r="A14" s="5" t="s">
        <v>18</v>
      </c>
      <c r="B14" s="6" t="s">
        <v>19</v>
      </c>
      <c r="C14" s="18">
        <v>-466.2</v>
      </c>
      <c r="D14" s="18">
        <v>-562.70000000000005</v>
      </c>
      <c r="E14" s="18">
        <v>-598.6</v>
      </c>
      <c r="F14" s="23" t="s">
        <v>80</v>
      </c>
      <c r="G14" s="24" t="s">
        <v>80</v>
      </c>
      <c r="H14" s="1"/>
    </row>
    <row r="15" spans="1:8" ht="15">
      <c r="A15" s="2" t="s">
        <v>20</v>
      </c>
      <c r="B15" s="3" t="s">
        <v>21</v>
      </c>
      <c r="C15" s="16">
        <f>C16+C17+C18+C19</f>
        <v>4678</v>
      </c>
      <c r="D15" s="16">
        <f t="shared" ref="D15:E15" si="2">D16+D17+D18+D19</f>
        <v>4620</v>
      </c>
      <c r="E15" s="16">
        <f t="shared" si="2"/>
        <v>4732.1000000000004</v>
      </c>
      <c r="F15" s="15">
        <f t="shared" si="1"/>
        <v>98.760153911928171</v>
      </c>
      <c r="G15" s="15">
        <f t="shared" si="1"/>
        <v>102.42640692640694</v>
      </c>
      <c r="H15" s="1"/>
    </row>
    <row r="16" spans="1:8" ht="30">
      <c r="A16" s="2" t="s">
        <v>89</v>
      </c>
      <c r="B16" s="3" t="s">
        <v>90</v>
      </c>
      <c r="C16" s="16">
        <v>968</v>
      </c>
      <c r="D16" s="4">
        <v>676</v>
      </c>
      <c r="E16" s="4">
        <v>771.7</v>
      </c>
      <c r="F16" s="15">
        <f t="shared" si="1"/>
        <v>69.834710743801651</v>
      </c>
      <c r="G16" s="15">
        <f t="shared" si="1"/>
        <v>114.15680473372782</v>
      </c>
      <c r="H16" s="38" t="s">
        <v>102</v>
      </c>
    </row>
    <row r="17" spans="1:8" ht="33" customHeight="1">
      <c r="A17" s="2" t="s">
        <v>22</v>
      </c>
      <c r="B17" s="3" t="s">
        <v>23</v>
      </c>
      <c r="C17" s="16">
        <v>3476</v>
      </c>
      <c r="D17" s="4">
        <v>3762</v>
      </c>
      <c r="E17" s="4">
        <v>3776.6</v>
      </c>
      <c r="F17" s="22">
        <f t="shared" si="0"/>
        <v>108.64787111622553</v>
      </c>
      <c r="G17" s="15">
        <f t="shared" si="1"/>
        <v>100.38809144072303</v>
      </c>
      <c r="H17" s="38" t="s">
        <v>103</v>
      </c>
    </row>
    <row r="18" spans="1:8" ht="39.75" customHeight="1">
      <c r="A18" s="2" t="s">
        <v>24</v>
      </c>
      <c r="B18" s="3" t="s">
        <v>25</v>
      </c>
      <c r="C18" s="16">
        <v>234</v>
      </c>
      <c r="D18" s="4">
        <v>182</v>
      </c>
      <c r="E18" s="4">
        <v>182</v>
      </c>
      <c r="F18" s="22">
        <f t="shared" si="0"/>
        <v>77.777777777777786</v>
      </c>
      <c r="G18" s="15">
        <f t="shared" si="1"/>
        <v>100</v>
      </c>
      <c r="H18" s="39" t="s">
        <v>104</v>
      </c>
    </row>
    <row r="19" spans="1:8" ht="37.5" customHeight="1">
      <c r="A19" s="2" t="s">
        <v>99</v>
      </c>
      <c r="B19" s="33" t="s">
        <v>105</v>
      </c>
      <c r="C19" s="16">
        <v>0</v>
      </c>
      <c r="D19" s="4">
        <v>0</v>
      </c>
      <c r="E19" s="4">
        <v>1.8</v>
      </c>
      <c r="F19" s="22">
        <v>100</v>
      </c>
      <c r="G19" s="15">
        <v>100</v>
      </c>
      <c r="H19" s="39" t="s">
        <v>106</v>
      </c>
    </row>
    <row r="20" spans="1:8" ht="15">
      <c r="A20" s="2" t="s">
        <v>26</v>
      </c>
      <c r="B20" s="3" t="s">
        <v>27</v>
      </c>
      <c r="C20" s="16">
        <v>1625</v>
      </c>
      <c r="D20" s="4">
        <v>1570</v>
      </c>
      <c r="E20" s="16">
        <v>1600.7</v>
      </c>
      <c r="F20" s="22">
        <f t="shared" si="0"/>
        <v>98.504615384615391</v>
      </c>
      <c r="G20" s="15">
        <f t="shared" si="1"/>
        <v>101.95541401273887</v>
      </c>
      <c r="H20" s="41"/>
    </row>
    <row r="21" spans="1:8" ht="25.5">
      <c r="A21" s="2" t="s">
        <v>28</v>
      </c>
      <c r="B21" s="8" t="s">
        <v>29</v>
      </c>
      <c r="C21" s="16">
        <v>0</v>
      </c>
      <c r="D21" s="4">
        <v>0</v>
      </c>
      <c r="E21" s="4">
        <v>0</v>
      </c>
      <c r="F21" s="25">
        <v>0</v>
      </c>
      <c r="G21" s="15">
        <v>0</v>
      </c>
      <c r="H21" s="1"/>
    </row>
    <row r="22" spans="1:8" ht="15">
      <c r="A22" s="17"/>
      <c r="B22" s="7" t="s">
        <v>54</v>
      </c>
      <c r="C22" s="4">
        <f>SUM(C23+C28+C33+C36+C40+C41)</f>
        <v>31523</v>
      </c>
      <c r="D22" s="4">
        <f t="shared" ref="D22:E22" si="3">SUM(D23+D28+D33+D36+D40+D41)</f>
        <v>50050.999999999993</v>
      </c>
      <c r="E22" s="4">
        <f t="shared" si="3"/>
        <v>50477.69999999999</v>
      </c>
      <c r="F22" s="21">
        <f t="shared" si="0"/>
        <v>160.12974653427651</v>
      </c>
      <c r="G22" s="19">
        <f t="shared" si="1"/>
        <v>100.85253041897263</v>
      </c>
      <c r="H22" s="1"/>
    </row>
    <row r="23" spans="1:8" ht="45">
      <c r="A23" s="2" t="s">
        <v>34</v>
      </c>
      <c r="B23" s="3" t="s">
        <v>35</v>
      </c>
      <c r="C23" s="20">
        <f>SUM(C24:C27)</f>
        <v>30977</v>
      </c>
      <c r="D23" s="4">
        <f>SUM(D24:D27)</f>
        <v>45096.7</v>
      </c>
      <c r="E23" s="16">
        <f>SUM(E24:E27)</f>
        <v>45504.7</v>
      </c>
      <c r="F23" s="22">
        <f t="shared" si="0"/>
        <v>146.89834393259514</v>
      </c>
      <c r="G23" s="15">
        <f t="shared" si="1"/>
        <v>100.90472251849914</v>
      </c>
      <c r="H23" s="38" t="s">
        <v>86</v>
      </c>
    </row>
    <row r="24" spans="1:8" ht="90" customHeight="1">
      <c r="A24" s="5" t="s">
        <v>64</v>
      </c>
      <c r="B24" s="34" t="s">
        <v>65</v>
      </c>
      <c r="C24" s="20">
        <v>30387</v>
      </c>
      <c r="D24" s="16">
        <v>44249.2</v>
      </c>
      <c r="E24" s="16">
        <v>44557.2</v>
      </c>
      <c r="F24" s="22">
        <f t="shared" si="0"/>
        <v>146.63244150459076</v>
      </c>
      <c r="G24" s="15">
        <f t="shared" si="1"/>
        <v>100.69605778183561</v>
      </c>
      <c r="H24" s="38"/>
    </row>
    <row r="25" spans="1:8" ht="73.5" customHeight="1">
      <c r="A25" s="2" t="s">
        <v>66</v>
      </c>
      <c r="B25" s="33" t="s">
        <v>67</v>
      </c>
      <c r="C25" s="20">
        <v>0</v>
      </c>
      <c r="D25" s="16">
        <v>47.5</v>
      </c>
      <c r="E25" s="16">
        <v>47.4</v>
      </c>
      <c r="F25" s="22">
        <v>0</v>
      </c>
      <c r="G25" s="15">
        <f t="shared" si="1"/>
        <v>99.789473684210535</v>
      </c>
      <c r="H25" s="38"/>
    </row>
    <row r="26" spans="1:8" ht="60" hidden="1">
      <c r="A26" s="2" t="s">
        <v>68</v>
      </c>
      <c r="B26" s="33" t="s">
        <v>69</v>
      </c>
      <c r="C26" s="20">
        <v>0</v>
      </c>
      <c r="D26" s="4">
        <v>0</v>
      </c>
      <c r="E26" s="4"/>
      <c r="F26" s="22" t="e">
        <f t="shared" si="0"/>
        <v>#DIV/0!</v>
      </c>
      <c r="G26" s="15">
        <v>0</v>
      </c>
      <c r="H26" s="38"/>
    </row>
    <row r="27" spans="1:8" ht="90">
      <c r="A27" s="2" t="s">
        <v>70</v>
      </c>
      <c r="B27" s="33" t="s">
        <v>71</v>
      </c>
      <c r="C27" s="20">
        <v>590</v>
      </c>
      <c r="D27" s="16">
        <v>800</v>
      </c>
      <c r="E27" s="16">
        <v>900.1</v>
      </c>
      <c r="F27" s="22">
        <f t="shared" si="0"/>
        <v>152.5593220338983</v>
      </c>
      <c r="G27" s="15">
        <f t="shared" si="1"/>
        <v>112.51249999999999</v>
      </c>
      <c r="H27" s="38"/>
    </row>
    <row r="28" spans="1:8" ht="135" customHeight="1">
      <c r="A28" s="13" t="s">
        <v>36</v>
      </c>
      <c r="B28" s="3" t="s">
        <v>37</v>
      </c>
      <c r="C28" s="20">
        <f>SUM(C29:C32)</f>
        <v>183</v>
      </c>
      <c r="D28" s="4">
        <f>SUM(D29:D32)</f>
        <v>228</v>
      </c>
      <c r="E28" s="4">
        <f>SUM(E29:E32)</f>
        <v>232.5</v>
      </c>
      <c r="F28" s="22">
        <f t="shared" si="0"/>
        <v>127.04918032786885</v>
      </c>
      <c r="G28" s="15">
        <f t="shared" si="1"/>
        <v>101.9736842105263</v>
      </c>
      <c r="H28" s="42" t="s">
        <v>81</v>
      </c>
    </row>
    <row r="29" spans="1:8" ht="23.25" customHeight="1">
      <c r="A29" s="5" t="s">
        <v>38</v>
      </c>
      <c r="B29" s="30" t="s">
        <v>39</v>
      </c>
      <c r="C29" s="32">
        <v>28</v>
      </c>
      <c r="D29" s="32">
        <v>48</v>
      </c>
      <c r="E29" s="32">
        <v>48.3</v>
      </c>
      <c r="F29" s="23">
        <f t="shared" si="0"/>
        <v>172.5</v>
      </c>
      <c r="G29" s="24">
        <f t="shared" si="1"/>
        <v>100.62499999999999</v>
      </c>
      <c r="H29" s="1"/>
    </row>
    <row r="30" spans="1:8" ht="24" hidden="1">
      <c r="A30" s="5" t="s">
        <v>40</v>
      </c>
      <c r="B30" s="30" t="s">
        <v>41</v>
      </c>
      <c r="C30" s="32"/>
      <c r="D30" s="18"/>
      <c r="E30" s="18"/>
      <c r="F30" s="23">
        <v>0</v>
      </c>
      <c r="G30" s="24" t="e">
        <f t="shared" si="1"/>
        <v>#DIV/0!</v>
      </c>
      <c r="H30" s="1"/>
    </row>
    <row r="31" spans="1:8" hidden="1">
      <c r="A31" s="5" t="s">
        <v>42</v>
      </c>
      <c r="B31" s="30" t="s">
        <v>43</v>
      </c>
      <c r="C31" s="32">
        <v>0</v>
      </c>
      <c r="D31" s="18">
        <v>0</v>
      </c>
      <c r="E31" s="18"/>
      <c r="F31" s="23" t="e">
        <f t="shared" si="0"/>
        <v>#DIV/0!</v>
      </c>
      <c r="G31" s="24" t="e">
        <f t="shared" si="1"/>
        <v>#DIV/0!</v>
      </c>
      <c r="H31" s="1"/>
    </row>
    <row r="32" spans="1:8">
      <c r="A32" s="5" t="s">
        <v>44</v>
      </c>
      <c r="B32" s="30" t="s">
        <v>45</v>
      </c>
      <c r="C32" s="32">
        <v>155</v>
      </c>
      <c r="D32" s="18">
        <v>180</v>
      </c>
      <c r="E32" s="18">
        <v>184.2</v>
      </c>
      <c r="F32" s="23">
        <f t="shared" si="0"/>
        <v>118.83870967741935</v>
      </c>
      <c r="G32" s="24">
        <f t="shared" si="1"/>
        <v>102.33333333333331</v>
      </c>
      <c r="H32" s="1"/>
    </row>
    <row r="33" spans="1:8" ht="32.25" customHeight="1">
      <c r="A33" s="13" t="s">
        <v>46</v>
      </c>
      <c r="B33" s="3" t="s">
        <v>47</v>
      </c>
      <c r="C33" s="36">
        <f>SUM(C34:C35)</f>
        <v>213</v>
      </c>
      <c r="D33" s="4">
        <f>SUM(D34:D35)</f>
        <v>198</v>
      </c>
      <c r="E33" s="4">
        <f>SUM(E34:E35)</f>
        <v>197.6</v>
      </c>
      <c r="F33" s="21">
        <f t="shared" si="0"/>
        <v>92.769953051643199</v>
      </c>
      <c r="G33" s="19">
        <f t="shared" si="1"/>
        <v>99.797979797979792</v>
      </c>
      <c r="H33" s="31"/>
    </row>
    <row r="34" spans="1:8" ht="27.75" customHeight="1">
      <c r="A34" s="5" t="s">
        <v>72</v>
      </c>
      <c r="B34" s="12" t="s">
        <v>75</v>
      </c>
      <c r="C34" s="20">
        <v>213</v>
      </c>
      <c r="D34" s="16">
        <v>6</v>
      </c>
      <c r="E34" s="16">
        <v>5.6</v>
      </c>
      <c r="F34" s="22">
        <f t="shared" si="0"/>
        <v>2.629107981220657</v>
      </c>
      <c r="G34" s="15">
        <f t="shared" si="1"/>
        <v>93.333333333333329</v>
      </c>
      <c r="H34" s="43" t="s">
        <v>87</v>
      </c>
    </row>
    <row r="35" spans="1:8" ht="30" customHeight="1">
      <c r="A35" s="5" t="s">
        <v>73</v>
      </c>
      <c r="B35" s="7" t="s">
        <v>76</v>
      </c>
      <c r="C35" s="20">
        <v>0</v>
      </c>
      <c r="D35" s="16">
        <v>192</v>
      </c>
      <c r="E35" s="16">
        <v>192</v>
      </c>
      <c r="F35" s="22">
        <v>0</v>
      </c>
      <c r="G35" s="15">
        <f t="shared" si="1"/>
        <v>100</v>
      </c>
      <c r="H35" s="42" t="s">
        <v>94</v>
      </c>
    </row>
    <row r="36" spans="1:8" ht="30">
      <c r="A36" s="13" t="s">
        <v>48</v>
      </c>
      <c r="B36" s="3" t="s">
        <v>49</v>
      </c>
      <c r="C36" s="36">
        <f>SUM(C39:C39+C37+C38)</f>
        <v>0</v>
      </c>
      <c r="D36" s="36">
        <f t="shared" ref="D36:E36" si="4">SUM(D39:D39+D37+D38)</f>
        <v>3632.7</v>
      </c>
      <c r="E36" s="36">
        <f t="shared" si="4"/>
        <v>3632.7</v>
      </c>
      <c r="F36" s="22">
        <v>0</v>
      </c>
      <c r="G36" s="19">
        <f t="shared" si="1"/>
        <v>100</v>
      </c>
      <c r="H36" s="38" t="s">
        <v>93</v>
      </c>
    </row>
    <row r="37" spans="1:8" ht="90">
      <c r="A37" s="13" t="s">
        <v>82</v>
      </c>
      <c r="B37" s="33" t="s">
        <v>84</v>
      </c>
      <c r="C37" s="20">
        <v>0</v>
      </c>
      <c r="D37" s="16">
        <v>0</v>
      </c>
      <c r="E37" s="16">
        <v>0</v>
      </c>
      <c r="F37" s="22">
        <v>0</v>
      </c>
      <c r="G37" s="15">
        <v>0</v>
      </c>
      <c r="H37" s="1"/>
    </row>
    <row r="38" spans="1:8" ht="60">
      <c r="A38" s="13" t="s">
        <v>74</v>
      </c>
      <c r="B38" s="33" t="s">
        <v>77</v>
      </c>
      <c r="C38" s="20">
        <v>0</v>
      </c>
      <c r="D38" s="16">
        <v>3632.7</v>
      </c>
      <c r="E38" s="16">
        <v>3632.7</v>
      </c>
      <c r="F38" s="22">
        <v>0</v>
      </c>
      <c r="G38" s="15">
        <f t="shared" si="1"/>
        <v>100</v>
      </c>
      <c r="H38" s="1"/>
    </row>
    <row r="39" spans="1:8" ht="60">
      <c r="A39" s="13" t="s">
        <v>83</v>
      </c>
      <c r="B39" s="33" t="s">
        <v>85</v>
      </c>
      <c r="C39" s="20">
        <v>0</v>
      </c>
      <c r="D39" s="16">
        <v>0</v>
      </c>
      <c r="E39" s="16">
        <v>0</v>
      </c>
      <c r="F39" s="22">
        <v>0</v>
      </c>
      <c r="G39" s="15">
        <v>0</v>
      </c>
      <c r="H39" s="1"/>
    </row>
    <row r="40" spans="1:8" ht="22.5">
      <c r="A40" s="2" t="s">
        <v>50</v>
      </c>
      <c r="B40" s="3" t="s">
        <v>51</v>
      </c>
      <c r="C40" s="20">
        <v>150</v>
      </c>
      <c r="D40" s="16">
        <v>895.6</v>
      </c>
      <c r="E40" s="16">
        <v>910.2</v>
      </c>
      <c r="F40" s="26">
        <f t="shared" si="0"/>
        <v>606.80000000000007</v>
      </c>
      <c r="G40" s="27">
        <f t="shared" si="1"/>
        <v>101.63019205002233</v>
      </c>
      <c r="H40" s="37" t="s">
        <v>101</v>
      </c>
    </row>
    <row r="41" spans="1:8" ht="15">
      <c r="A41" s="2" t="s">
        <v>52</v>
      </c>
      <c r="B41" s="3" t="s">
        <v>53</v>
      </c>
      <c r="C41" s="20">
        <v>0</v>
      </c>
      <c r="D41" s="16">
        <v>0</v>
      </c>
      <c r="E41" s="16">
        <v>0</v>
      </c>
      <c r="F41" s="26">
        <v>0</v>
      </c>
      <c r="G41" s="27">
        <v>0</v>
      </c>
      <c r="H41" s="1"/>
    </row>
    <row r="42" spans="1:8">
      <c r="A42" s="5" t="s">
        <v>55</v>
      </c>
      <c r="B42" s="12" t="s">
        <v>56</v>
      </c>
      <c r="C42" s="16">
        <f>SUM(C43+C48)</f>
        <v>485439</v>
      </c>
      <c r="D42" s="16">
        <f>SUM(D43+D48)</f>
        <v>548159.60000000009</v>
      </c>
      <c r="E42" s="16">
        <f>SUM(E43+E48)</f>
        <v>545590.80000000005</v>
      </c>
      <c r="F42" s="26">
        <f t="shared" si="0"/>
        <v>112.39121702211814</v>
      </c>
      <c r="G42" s="27">
        <f t="shared" si="1"/>
        <v>99.531377357981128</v>
      </c>
      <c r="H42" s="1"/>
    </row>
    <row r="43" spans="1:8" ht="25.5">
      <c r="A43" s="5" t="s">
        <v>57</v>
      </c>
      <c r="B43" s="12" t="s">
        <v>88</v>
      </c>
      <c r="C43" s="16">
        <f>SUM(C44+C45+C46+C47)</f>
        <v>485439</v>
      </c>
      <c r="D43" s="16">
        <f t="shared" ref="D43:E43" si="5">SUM(D44+D45+D46+D47)</f>
        <v>548150.30000000005</v>
      </c>
      <c r="E43" s="16">
        <f t="shared" si="5"/>
        <v>545581.5</v>
      </c>
      <c r="F43" s="26">
        <f t="shared" si="0"/>
        <v>112.38930123043266</v>
      </c>
      <c r="G43" s="27">
        <f t="shared" si="1"/>
        <v>99.531369407259277</v>
      </c>
      <c r="H43" s="41"/>
    </row>
    <row r="44" spans="1:8" ht="30">
      <c r="A44" s="13" t="s">
        <v>58</v>
      </c>
      <c r="B44" s="3" t="s">
        <v>59</v>
      </c>
      <c r="C44" s="16">
        <v>35937.800000000003</v>
      </c>
      <c r="D44" s="35">
        <v>51220.2</v>
      </c>
      <c r="E44" s="35">
        <v>51220.2</v>
      </c>
      <c r="F44" s="26">
        <f t="shared" si="0"/>
        <v>142.52458414260192</v>
      </c>
      <c r="G44" s="27">
        <f t="shared" si="1"/>
        <v>100</v>
      </c>
      <c r="H44" s="1"/>
    </row>
    <row r="45" spans="1:8" ht="30">
      <c r="A45" s="2" t="s">
        <v>60</v>
      </c>
      <c r="B45" s="7" t="s">
        <v>61</v>
      </c>
      <c r="C45" s="16">
        <v>185758.1</v>
      </c>
      <c r="D45" s="16">
        <v>220264.7</v>
      </c>
      <c r="E45" s="16">
        <v>219368.8</v>
      </c>
      <c r="F45" s="26">
        <f t="shared" si="0"/>
        <v>118.09380048568541</v>
      </c>
      <c r="G45" s="27">
        <f t="shared" si="1"/>
        <v>99.593262106910458</v>
      </c>
      <c r="H45" s="1"/>
    </row>
    <row r="46" spans="1:8" ht="30">
      <c r="A46" s="5" t="s">
        <v>62</v>
      </c>
      <c r="B46" s="7" t="s">
        <v>63</v>
      </c>
      <c r="C46" s="16">
        <v>240161.1</v>
      </c>
      <c r="D46" s="16">
        <v>243806.5</v>
      </c>
      <c r="E46" s="16">
        <v>242147.20000000001</v>
      </c>
      <c r="F46" s="15">
        <f t="shared" si="0"/>
        <v>100.82698655194369</v>
      </c>
      <c r="G46" s="15">
        <f t="shared" si="1"/>
        <v>99.319419293579131</v>
      </c>
      <c r="H46" s="1"/>
    </row>
    <row r="47" spans="1:8" ht="15">
      <c r="A47" s="5" t="s">
        <v>78</v>
      </c>
      <c r="B47" s="7" t="s">
        <v>79</v>
      </c>
      <c r="C47" s="16">
        <v>23582</v>
      </c>
      <c r="D47" s="16">
        <v>32858.9</v>
      </c>
      <c r="E47" s="16">
        <v>32845.300000000003</v>
      </c>
      <c r="F47" s="15">
        <f t="shared" si="0"/>
        <v>139.28123144771436</v>
      </c>
      <c r="G47" s="15">
        <f t="shared" si="1"/>
        <v>99.958610909068781</v>
      </c>
      <c r="H47" s="1"/>
    </row>
    <row r="48" spans="1:8" ht="60">
      <c r="A48" s="11" t="s">
        <v>92</v>
      </c>
      <c r="B48" s="7" t="s">
        <v>91</v>
      </c>
      <c r="C48" s="16">
        <v>0</v>
      </c>
      <c r="D48" s="16">
        <v>9.3000000000000007</v>
      </c>
      <c r="E48" s="16">
        <v>9.3000000000000007</v>
      </c>
      <c r="F48" s="15">
        <v>0</v>
      </c>
      <c r="G48" s="15">
        <f t="shared" si="1"/>
        <v>100</v>
      </c>
      <c r="H48" s="30" t="s">
        <v>95</v>
      </c>
    </row>
  </sheetData>
  <mergeCells count="10">
    <mergeCell ref="A1:H1"/>
    <mergeCell ref="A2:H2"/>
    <mergeCell ref="H3:H4"/>
    <mergeCell ref="G3:G4"/>
    <mergeCell ref="E3:E4"/>
    <mergeCell ref="B3:B4"/>
    <mergeCell ref="A3:A4"/>
    <mergeCell ref="D3:D4"/>
    <mergeCell ref="C3:C4"/>
    <mergeCell ref="F3:F4"/>
  </mergeCells>
  <phoneticPr fontId="3" type="noConversion"/>
  <pageMargins left="0.78740157480314965" right="0.19685039370078741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Sixizm</cp:lastModifiedBy>
  <cp:lastPrinted>2019-02-27T00:15:32Z</cp:lastPrinted>
  <dcterms:created xsi:type="dcterms:W3CDTF">2008-03-17T00:53:52Z</dcterms:created>
  <dcterms:modified xsi:type="dcterms:W3CDTF">2021-01-28T03:11:38Z</dcterms:modified>
</cp:coreProperties>
</file>